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392" windowWidth="13620" windowHeight="11220" tabRatio="698" activeTab="0"/>
  </bookViews>
  <sheets>
    <sheet name="1 Company Data" sheetId="1" r:id="rId1"/>
    <sheet name="2 Recip Engine Data" sheetId="2" r:id="rId2"/>
    <sheet name="3 GT ST CCGT Data" sheetId="3" r:id="rId3"/>
    <sheet name="4 Wind Turbine Data" sheetId="4" r:id="rId4"/>
    <sheet name="5 Hydro - Water Turbines" sheetId="5" r:id="rId5"/>
    <sheet name="6 Solar Data" sheetId="6" r:id="rId6"/>
    <sheet name="7 Energy Storage" sheetId="7" r:id="rId7"/>
    <sheet name="8 Other" sheetId="8" r:id="rId8"/>
    <sheet name="9 Forced Outages" sheetId="9" r:id="rId9"/>
    <sheet name="PASSWORD" sheetId="10" r:id="rId10"/>
  </sheets>
  <externalReferences>
    <externalReference r:id="rId13"/>
  </externalReferences>
  <definedNames>
    <definedName name="OutageList">'PASSWORD'!$B$19:$B$32</definedName>
    <definedName name="_xlnm.Print_Area" localSheetId="0">'1 Company Data'!$A$1:$Y$51</definedName>
    <definedName name="_xlnm.Print_Area" localSheetId="1">'2 Recip Engine Data'!$A$1:$AG$52</definedName>
    <definedName name="_xlnm.Print_Area" localSheetId="2">'3 GT ST CCGT Data'!$A$1:$AD$60</definedName>
    <definedName name="_xlnm.Print_Area" localSheetId="3">'4 Wind Turbine Data'!$A$1:$U$53</definedName>
    <definedName name="_xlnm.Print_Area" localSheetId="4">'5 Hydro - Water Turbines'!$A$1:$U$54</definedName>
    <definedName name="_xlnm.Print_Area" localSheetId="5">'6 Solar Data'!$A$1:$U$53</definedName>
    <definedName name="_xlnm.Print_Area" localSheetId="6">'7 Energy Storage'!$A$1:$U$53</definedName>
    <definedName name="_xlnm.Print_Area" localSheetId="7">'8 Other'!$A$1:$U$54</definedName>
    <definedName name="_xlnm.Print_Area" localSheetId="8">'9 Forced Outages'!$A$1:$F$104</definedName>
  </definedNames>
  <calcPr fullCalcOnLoad="1"/>
</workbook>
</file>

<file path=xl/sharedStrings.xml><?xml version="1.0" encoding="utf-8"?>
<sst xmlns="http://schemas.openxmlformats.org/spreadsheetml/2006/main" count="668" uniqueCount="281">
  <si>
    <t>Contact Name:</t>
  </si>
  <si>
    <t>Position:</t>
  </si>
  <si>
    <t>Year</t>
  </si>
  <si>
    <t>Rating</t>
  </si>
  <si>
    <t>Speed</t>
  </si>
  <si>
    <t>Planned</t>
  </si>
  <si>
    <t>No.</t>
  </si>
  <si>
    <t>rpm</t>
  </si>
  <si>
    <t>Installed</t>
  </si>
  <si>
    <t>MJ/kg</t>
  </si>
  <si>
    <t>%</t>
  </si>
  <si>
    <t>Name of Company:</t>
  </si>
  <si>
    <t>Station Name:</t>
  </si>
  <si>
    <t>Postal Address:</t>
  </si>
  <si>
    <t>Country:</t>
  </si>
  <si>
    <t>Telephone No.</t>
  </si>
  <si>
    <t>Fax No.</t>
  </si>
  <si>
    <t>Email address:</t>
  </si>
  <si>
    <t>MWe</t>
  </si>
  <si>
    <t>Distillate</t>
  </si>
  <si>
    <t>CONFIDENTIALITY</t>
  </si>
  <si>
    <r>
      <t xml:space="preserve">Do you require that company or station name is to be </t>
    </r>
    <r>
      <rPr>
        <b/>
        <u val="single"/>
        <sz val="10"/>
        <rFont val="Arial"/>
        <family val="2"/>
      </rPr>
      <t>withheld</t>
    </r>
    <r>
      <rPr>
        <sz val="10"/>
        <rFont val="Arial"/>
        <family val="0"/>
      </rPr>
      <t xml:space="preserve"> from the report publication, </t>
    </r>
  </si>
  <si>
    <t>in which case your contribution will be anonymous ?</t>
  </si>
  <si>
    <t>COMPANY AND CONTACT DETAILS</t>
  </si>
  <si>
    <t>Notes :</t>
  </si>
  <si>
    <t>Hours Run</t>
  </si>
  <si>
    <t xml:space="preserve">Year </t>
  </si>
  <si>
    <t xml:space="preserve">Since </t>
  </si>
  <si>
    <t xml:space="preserve">This </t>
  </si>
  <si>
    <t>General Engine Parameters</t>
  </si>
  <si>
    <t>Generated</t>
  </si>
  <si>
    <t>R&amp;M</t>
  </si>
  <si>
    <t>Unplanned</t>
  </si>
  <si>
    <t>Forced</t>
  </si>
  <si>
    <t>MWh</t>
  </si>
  <si>
    <t>Availability</t>
  </si>
  <si>
    <t>Reliability</t>
  </si>
  <si>
    <t>Plant</t>
  </si>
  <si>
    <t xml:space="preserve">Utilisation </t>
  </si>
  <si>
    <t>Running</t>
  </si>
  <si>
    <t>Factor</t>
  </si>
  <si>
    <t>Plant Load</t>
  </si>
  <si>
    <t>Set</t>
  </si>
  <si>
    <t>Please enter "YES" or "NO"</t>
  </si>
  <si>
    <t>Heavy Fuel</t>
  </si>
  <si>
    <t>Consumed</t>
  </si>
  <si>
    <t>litre</t>
  </si>
  <si>
    <t>Gas Oil</t>
  </si>
  <si>
    <t>FUELS USED FOR ENGINE OPERATION</t>
  </si>
  <si>
    <t>Gas Fuel</t>
  </si>
  <si>
    <r>
      <t>m</t>
    </r>
    <r>
      <rPr>
        <vertAlign val="superscript"/>
        <sz val="10"/>
        <rFont val="Arial"/>
        <family val="2"/>
      </rPr>
      <t>3</t>
    </r>
  </si>
  <si>
    <t>Density</t>
  </si>
  <si>
    <t>Net Calorific Value</t>
  </si>
  <si>
    <t>kg/litre</t>
  </si>
  <si>
    <r>
      <t>MJ/m</t>
    </r>
    <r>
      <rPr>
        <vertAlign val="superscript"/>
        <sz val="10"/>
        <rFont val="Arial"/>
        <family val="2"/>
      </rPr>
      <t>3</t>
    </r>
  </si>
  <si>
    <t>Units of Consumption</t>
  </si>
  <si>
    <t>Heavy Fuel/Crude</t>
  </si>
  <si>
    <t xml:space="preserve">Manufacturer and </t>
  </si>
  <si>
    <t>Designation</t>
  </si>
  <si>
    <t>REPORTING PERIOD</t>
  </si>
  <si>
    <t>12 month period for which data submitted refers :</t>
  </si>
  <si>
    <t>to :</t>
  </si>
  <si>
    <t>From :</t>
  </si>
  <si>
    <t>OPERATIONS AND MAINTENANCE STAFF NUMBERS</t>
  </si>
  <si>
    <t>2-stroke or</t>
  </si>
  <si>
    <t>4-stroke</t>
  </si>
  <si>
    <t>Auxiliaries</t>
  </si>
  <si>
    <t>Engine</t>
  </si>
  <si>
    <t xml:space="preserve"> Net MWh</t>
  </si>
  <si>
    <t>Total MWh</t>
  </si>
  <si>
    <t>hours</t>
  </si>
  <si>
    <t>(2 or 4)</t>
  </si>
  <si>
    <r>
      <t>m</t>
    </r>
    <r>
      <rPr>
        <b/>
        <vertAlign val="superscript"/>
        <sz val="10"/>
        <rFont val="Arial"/>
        <family val="2"/>
      </rPr>
      <t>3</t>
    </r>
  </si>
  <si>
    <t>Outage Hours, Availability and Reliability</t>
  </si>
  <si>
    <t>Fuel Consumption</t>
  </si>
  <si>
    <t>Station duty cycle :</t>
  </si>
  <si>
    <t>hours per day</t>
  </si>
  <si>
    <t>days per week</t>
  </si>
  <si>
    <t>weeks per year</t>
  </si>
  <si>
    <t>Typical hours for which the station</t>
  </si>
  <si>
    <t>not necessarily actually running).</t>
  </si>
  <si>
    <t>Hours per year</t>
  </si>
  <si>
    <t>Number of Operations Staff :</t>
  </si>
  <si>
    <t>staff number</t>
  </si>
  <si>
    <t xml:space="preserve">Number of Shifts Teams : </t>
  </si>
  <si>
    <t>Number of shift teams making up the Operations shift rota</t>
  </si>
  <si>
    <t>teams</t>
  </si>
  <si>
    <t xml:space="preserve">If fuel consumption is not metered at or corrected to </t>
  </si>
  <si>
    <t>15ºC then please specify metered temperature here</t>
  </si>
  <si>
    <t>Temperature</t>
  </si>
  <si>
    <t>Number of Maintenance Staff :</t>
  </si>
  <si>
    <t>Contractor Maintenance :</t>
  </si>
  <si>
    <t>Man-days</t>
  </si>
  <si>
    <t>Number of Man-Days of maintenance carried out by Contract staff, where all or part</t>
  </si>
  <si>
    <t>of the Maintenance function is "contracted-out". If exact figures are not known then</t>
  </si>
  <si>
    <t>please provide estimates.</t>
  </si>
  <si>
    <t xml:space="preserve">Recovery </t>
  </si>
  <si>
    <t>Generation</t>
  </si>
  <si>
    <t>from Heat</t>
  </si>
  <si>
    <t>Net Thermal Efficiency</t>
  </si>
  <si>
    <t>after auxiliaries</t>
  </si>
  <si>
    <t>consumption</t>
  </si>
  <si>
    <t>including generation</t>
  </si>
  <si>
    <t>from heat recovery</t>
  </si>
  <si>
    <t xml:space="preserve">Simple or </t>
  </si>
  <si>
    <t>Combined Cycle</t>
  </si>
  <si>
    <t>(S or C)</t>
  </si>
  <si>
    <t>PASSWORD</t>
  </si>
  <si>
    <t>letmein</t>
  </si>
  <si>
    <t>The worksheets been protected by password to prevent changing of formulae by mistake.</t>
  </si>
  <si>
    <t xml:space="preserve">The worksheets may be unlocked if necessary, for example to insert more engines. </t>
  </si>
  <si>
    <t>The formulae will need to be copied into the relevant rows for new engines.</t>
  </si>
  <si>
    <t>The password is :</t>
  </si>
  <si>
    <t>please do not re-protect the worksheets with a different password !!</t>
  </si>
  <si>
    <t>The worksheets can be re-protected after changes with the same password, but</t>
  </si>
  <si>
    <t>ANALYSIS OF FORCED OUTAGES</t>
  </si>
  <si>
    <t>Where the engine shutdown of its own accord, or could not safely be left running for more than one hour following discovery of fault.</t>
  </si>
  <si>
    <t>Date</t>
  </si>
  <si>
    <t>Set No.</t>
  </si>
  <si>
    <t>Cause of Outage</t>
  </si>
  <si>
    <t>Comments</t>
  </si>
  <si>
    <t xml:space="preserve">Number </t>
  </si>
  <si>
    <t>of Starts</t>
  </si>
  <si>
    <t>Day   Month   Year</t>
  </si>
  <si>
    <t>RENEWABLES</t>
  </si>
  <si>
    <t>Plant Parameters</t>
  </si>
  <si>
    <t>Type</t>
  </si>
  <si>
    <t xml:space="preserve"> </t>
  </si>
  <si>
    <t>Outages</t>
  </si>
  <si>
    <t>Last complete</t>
  </si>
  <si>
    <t>Site</t>
  </si>
  <si>
    <t>Calculations:</t>
  </si>
  <si>
    <t>Power Source</t>
  </si>
  <si>
    <t>Notes:</t>
  </si>
  <si>
    <t>A planned outage is defined as the number of hours the prime mover was not available to run, in order to carry out planned maintenance.</t>
  </si>
  <si>
    <t>Availability, relates to how many hours the plant was available, compared to the number of hours in the year, as a percentage.</t>
  </si>
  <si>
    <t>Utilisation is the amount of electricity generated compared to that which could have been generated if at full power for the whole year.</t>
  </si>
  <si>
    <t>If not biofuel for GT or Recip engines, then:</t>
  </si>
  <si>
    <t>Energy source, such as wind, sun or water.</t>
  </si>
  <si>
    <t>Please state how many sites the foregoing staff cover</t>
  </si>
  <si>
    <t>Sites</t>
  </si>
  <si>
    <t>Total MW</t>
  </si>
  <si>
    <t>litre at 15ºC</t>
  </si>
  <si>
    <t>ºC</t>
  </si>
  <si>
    <r>
      <t xml:space="preserve">Staff whose </t>
    </r>
    <r>
      <rPr>
        <u val="single"/>
        <sz val="8"/>
        <rFont val="Arial"/>
        <family val="2"/>
      </rPr>
      <t>primary</t>
    </r>
    <r>
      <rPr>
        <sz val="8"/>
        <rFont val="Arial"/>
        <family val="2"/>
      </rPr>
      <t xml:space="preserve"> job function is the Operation of the plant (but may assist with or</t>
    </r>
  </si>
  <si>
    <r>
      <t xml:space="preserve">must be </t>
    </r>
    <r>
      <rPr>
        <u val="single"/>
        <sz val="8"/>
        <rFont val="Arial"/>
        <family val="2"/>
      </rPr>
      <t>available</t>
    </r>
    <r>
      <rPr>
        <sz val="8"/>
        <rFont val="Arial"/>
        <family val="2"/>
      </rPr>
      <t xml:space="preserve"> for service (but</t>
    </r>
  </si>
  <si>
    <r>
      <t xml:space="preserve">perform some maintenance duties as well) - </t>
    </r>
    <r>
      <rPr>
        <u val="single"/>
        <sz val="8"/>
        <rFont val="Arial"/>
        <family val="2"/>
      </rPr>
      <t>typically Operations Shift staff</t>
    </r>
  </si>
  <si>
    <r>
      <t xml:space="preserve">Staff whose </t>
    </r>
    <r>
      <rPr>
        <u val="single"/>
        <sz val="8"/>
        <rFont val="Arial"/>
        <family val="2"/>
      </rPr>
      <t>primary</t>
    </r>
    <r>
      <rPr>
        <sz val="8"/>
        <rFont val="Arial"/>
        <family val="2"/>
      </rPr>
      <t xml:space="preserve"> job function is the Maintenance of the plant, including management and </t>
    </r>
  </si>
  <si>
    <r>
      <t xml:space="preserve">engineering staff. </t>
    </r>
    <r>
      <rPr>
        <u val="single"/>
        <sz val="8"/>
        <rFont val="Arial"/>
        <family val="2"/>
      </rPr>
      <t>Not including</t>
    </r>
    <r>
      <rPr>
        <sz val="8"/>
        <rFont val="Arial"/>
        <family val="2"/>
      </rPr>
      <t xml:space="preserve"> Trainees or Apprentices. </t>
    </r>
  </si>
  <si>
    <t>Unplanned outage hours are defined as those hours when the prime mover was not in operation as a consequence of an  enforced stoppage of the prime mover or its close ancillary plant. Not say, a power line failure.</t>
  </si>
  <si>
    <t>Reliability is defined as the number of forced shutdown hours compared to hours actually run, as a percentage.</t>
  </si>
  <si>
    <t>Load Factor is the electricity generated, compared to that which would have been generated, if at rated output all of the time.</t>
  </si>
  <si>
    <t>Consumption</t>
  </si>
  <si>
    <t>A biofuel reciprocating engine or GT should be entered on the other forms whilst stating the fuel type.</t>
  </si>
  <si>
    <t>Parasitics</t>
  </si>
  <si>
    <t>Outage Hours</t>
  </si>
  <si>
    <t>Notes added</t>
  </si>
  <si>
    <t>(Aux Power)</t>
  </si>
  <si>
    <t>Lube Oil Consumption</t>
  </si>
  <si>
    <t>Crankcase</t>
  </si>
  <si>
    <t>Cylinder</t>
  </si>
  <si>
    <t>Total Lube Oil</t>
  </si>
  <si>
    <t>Lube Oil</t>
  </si>
  <si>
    <t>per net MWh</t>
  </si>
  <si>
    <t>litre/MWh</t>
  </si>
  <si>
    <t>(FORMERLY IDGTE AND DEUA)</t>
  </si>
  <si>
    <t>GAS TURBINE, STEAM TURBINE, COMBINED CYCLE OR COGENERATION PLANT</t>
  </si>
  <si>
    <t>OTHER</t>
  </si>
  <si>
    <t>Facility types not covered by other tabs may be entered here. A biofuel reciprocating engine or GT should be entered on the other forms whilst stating the fuel type.</t>
  </si>
  <si>
    <t>WIND TURBINE INSTALLATIONS</t>
  </si>
  <si>
    <t>SOLAR POWER INSTALLATIONS</t>
  </si>
  <si>
    <t>Turbine Nominal</t>
  </si>
  <si>
    <t>Power</t>
  </si>
  <si>
    <t>Wind Class</t>
  </si>
  <si>
    <t>Technical</t>
  </si>
  <si>
    <t>Rated</t>
  </si>
  <si>
    <t>Capacity</t>
  </si>
  <si>
    <t>(m)</t>
  </si>
  <si>
    <t>Net Head</t>
  </si>
  <si>
    <t>Resource Type</t>
  </si>
  <si>
    <t>(reservoir, run of river etc.)</t>
  </si>
  <si>
    <t xml:space="preserve">Manufacturer, Model and </t>
  </si>
  <si>
    <t xml:space="preserve">Facility Type </t>
  </si>
  <si>
    <t>(fixed or tracking PV, concentrated solar thermal etc.)</t>
  </si>
  <si>
    <t>Manufacturer and  Model</t>
  </si>
  <si>
    <t>Quantity / Surface Area</t>
  </si>
  <si>
    <r>
      <t>Qty / m</t>
    </r>
    <r>
      <rPr>
        <b/>
        <vertAlign val="superscript"/>
        <sz val="10"/>
        <rFont val="Arial"/>
        <family val="2"/>
      </rPr>
      <t>2</t>
    </r>
  </si>
  <si>
    <t>(include both panel and inverter for PV, or concentrator and generator type for solar thermal)</t>
  </si>
  <si>
    <t xml:space="preserve">Turbine Model </t>
  </si>
  <si>
    <t>Height</t>
  </si>
  <si>
    <t>m</t>
  </si>
  <si>
    <t>Technical Availability, relates to how many hours the plant was available, compared to the number of hours in the year, as a percentage. Unavailability due to low wind speeds is not included in technical availability.</t>
  </si>
  <si>
    <t>of PV Panels or Concentrators</t>
  </si>
  <si>
    <t>XX</t>
  </si>
  <si>
    <t>S</t>
  </si>
  <si>
    <t>X</t>
  </si>
  <si>
    <t>RESERVOIR</t>
  </si>
  <si>
    <t>ABC</t>
  </si>
  <si>
    <t>EXAMPLE 1</t>
  </si>
  <si>
    <t>EXAMPLE 2</t>
  </si>
  <si>
    <t>The Institution of Power Engineers (IPowerE): Operational Report Return Form</t>
  </si>
  <si>
    <t>Storage Capacity</t>
  </si>
  <si>
    <t>Load</t>
  </si>
  <si>
    <t>Description (storage type, i.e. battery, flow battery, compressed air etc. )</t>
  </si>
  <si>
    <t>INTERNAL COMBUSTION (RECIPROCATING) ENGINES</t>
  </si>
  <si>
    <t>/ Manufacturer / Installation Type (onshore vs. offshore)</t>
  </si>
  <si>
    <t>(from base to turbine/nacelle center line)</t>
  </si>
  <si>
    <t/>
  </si>
  <si>
    <t>HYDRO - WATER POWER INSTALLATIONS</t>
  </si>
  <si>
    <t xml:space="preserve">Several minor corrections were made. </t>
  </si>
  <si>
    <t>THE RETURN FORMS COMPRISE THE FOLLOWING</t>
  </si>
  <si>
    <t xml:space="preserve">CONTRIBUTORS ARE REQUESTED TO SELECT </t>
  </si>
  <si>
    <t>IPowerE requests that contributors provide operational data on the Reciprocating Engines, Gas Turbines, Combined Cycle, Wind Turbine, Hydro (Water) Turbines or Solar form as appropriate.  All contributions are welcomed and contributors are free to provide as much data as they wish. 
Contributors are especially requested to complete the Forced Outage form where possible as this information provides valuable data for the analysis.</t>
  </si>
  <si>
    <t>ENERGY STORAGE</t>
  </si>
  <si>
    <t>GT11 Tripped</t>
  </si>
  <si>
    <t>GT11 Emergency S/D</t>
  </si>
  <si>
    <t xml:space="preserve">GT11 Emergency S/D </t>
  </si>
  <si>
    <t>GT11 tripped by unit protection trip signal.(Plant blackout)</t>
  </si>
  <si>
    <t>GT11 tripped by" flame off trip signal".</t>
  </si>
  <si>
    <t>Other (Please Specify)</t>
  </si>
  <si>
    <t>Cooling Water Systems</t>
  </si>
  <si>
    <t>Leak in HT pipe</t>
  </si>
  <si>
    <t>Pistons</t>
  </si>
  <si>
    <t xml:space="preserve">Broken piston ring, damages cylinder liner </t>
  </si>
  <si>
    <t>Control and Instrumentation Systems</t>
  </si>
  <si>
    <t>Faulty press. regul. valve causes undue opening of charge air relief valve</t>
  </si>
  <si>
    <t>Oil mist detector, concentration too high - false alarm</t>
  </si>
  <si>
    <t>Fuel System, HP Pumps and Injectors</t>
  </si>
  <si>
    <t>Leaky pressure switch</t>
  </si>
  <si>
    <t>Turbochargers</t>
  </si>
  <si>
    <t>Erosion in gas outlet casing causes cooling water leak</t>
  </si>
  <si>
    <t>Stuck #2 fuel injection pump</t>
  </si>
  <si>
    <t>Malfunction of valves in starting air system</t>
  </si>
  <si>
    <t>Lubricating System</t>
  </si>
  <si>
    <t>Lube oil contaminated with water</t>
  </si>
  <si>
    <t>Short circuit in instrumentation wiring</t>
  </si>
  <si>
    <t>Faulty back-up AVR</t>
  </si>
  <si>
    <t xml:space="preserve">Safety system mcb overheats and trips - area ventilation was switched off </t>
  </si>
  <si>
    <t>Fuel System, Low Pressure</t>
  </si>
  <si>
    <t>Malfunction in automatic fuel filter</t>
  </si>
  <si>
    <t>Leak in LP fuel return collector pipe</t>
  </si>
  <si>
    <t>Another leak in LP fuel return collector pipe</t>
  </si>
  <si>
    <t>Leak in HT cooling water pipe</t>
  </si>
  <si>
    <t>FORM 1 IS THE COMPANY DATA REQUESTED FROM ALL CONTRIBUTORS</t>
  </si>
  <si>
    <t>FORM 2 IS FOR RECIP ENGINE PLANTS INCLUDING HEAVY OIL, LIGHT OIL AND GAS ENGINES</t>
  </si>
  <si>
    <t>FORM 3 IS FOR GAS TURBINES, STEAM TURBINES AND CCGT PLANTS</t>
  </si>
  <si>
    <t>FORM 4 IS FOR WIND TURBINES</t>
  </si>
  <si>
    <t>FORM 5 IS FOR WATER TURBINES (HYDRO)</t>
  </si>
  <si>
    <t>FORM 6 IS FOR SOLAR PLANTS</t>
  </si>
  <si>
    <t>FORM 7 ENERGY STORAGE</t>
  </si>
  <si>
    <t>FORM 8 IS FOR OTHER PLANTS</t>
  </si>
  <si>
    <t xml:space="preserve">FORM 9 PROVIDES FORCED OUTAGE DATA APPLICABLE FOR ALL PLANTS </t>
  </si>
  <si>
    <t xml:space="preserve">THE RETURN FORMS 2 - 8 AS NEEDED.  </t>
  </si>
  <si>
    <t>AND FORM 9 FOR FORCED OUTAGES</t>
  </si>
  <si>
    <t>A VALID REPORT WILL COMPRISE THE COMPANY DATA, FORMS 2 - 8 AS APPROPRIATE</t>
  </si>
  <si>
    <t>AS APPLICABLE HOWEVER RETURNS IN ANY CATEGORY WILL BE WELCOMED</t>
  </si>
  <si>
    <t xml:space="preserve">CONTRIBUTORS ARE ENGOURAGED TO INLCUDE AS MANY CATEGORIES </t>
  </si>
  <si>
    <t>EXAMPLE SIMPLE CYCLE</t>
  </si>
  <si>
    <t>Camshaft failure</t>
  </si>
  <si>
    <t>Faulty MCB feeding ancillary equipment</t>
  </si>
  <si>
    <t xml:space="preserve">EXAMPLE Name / Onshore </t>
  </si>
  <si>
    <t>EXAMPLE HYDRO</t>
  </si>
  <si>
    <t>EXAMPLE SOLAR</t>
  </si>
  <si>
    <t>EXAMPLE STORAGE</t>
  </si>
  <si>
    <t>EXAMPLE OTHER</t>
  </si>
  <si>
    <t>PLEASE REPLACE ABOVE FUEL DATA BY ACTUAL DATA</t>
  </si>
  <si>
    <t>ST of CC</t>
  </si>
  <si>
    <t>2020 Operational Report Form</t>
  </si>
  <si>
    <t>from installed</t>
  </si>
  <si>
    <t>This</t>
  </si>
  <si>
    <t>Starts</t>
  </si>
  <si>
    <t>Issue 6 Updated 2020-09-03</t>
  </si>
  <si>
    <t>CCGT Example changed CCGT#2</t>
  </si>
  <si>
    <t>Introduced Renewables Tabs Wind, Water, Solar, Energy Storage and Other tabs</t>
  </si>
  <si>
    <t>EXAMPLE CCGT GT1</t>
  </si>
  <si>
    <t>EXAMPLE CCGT GT2</t>
  </si>
  <si>
    <t>EXAMPLE CCGT ST1</t>
  </si>
  <si>
    <r>
      <t>Nm</t>
    </r>
    <r>
      <rPr>
        <b/>
        <vertAlign val="superscript"/>
        <sz val="10"/>
        <rFont val="Arial"/>
        <family val="2"/>
      </rPr>
      <t>3</t>
    </r>
  </si>
  <si>
    <t>Camshaft</t>
  </si>
  <si>
    <t>PLEASE ENTER YOUR FORCED OUTAGE DATA BELOW</t>
  </si>
  <si>
    <t>2019 RETURN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</si>
</sst>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809]dd\ mmmm\ yyyy"/>
    <numFmt numFmtId="175" formatCode="[$-F800]dddd\,\ mmmm\ dd\,\ yyyy"/>
    <numFmt numFmtId="176" formatCode="_-* #,##0.000_-;\-* #,##0.000_-;_-* &quot;-&quot;???_-;_-@_-"/>
    <numFmt numFmtId="177" formatCode="dd/mm/yyyy;@"/>
    <numFmt numFmtId="178" formatCode="&quot;Yes&quot;;&quot;Yes&quot;;&quot;No&quot;"/>
    <numFmt numFmtId="179" formatCode="&quot;True&quot;;&quot;True&quot;;&quot;False&quot;"/>
    <numFmt numFmtId="180" formatCode="&quot;On&quot;;&quot;On&quot;;&quot;Off&quot;"/>
    <numFmt numFmtId="181" formatCode="[$€-2]\ #,##0.00_);[Red]\([$€-2]\ #,##0.00\)"/>
    <numFmt numFmtId="182" formatCode="#,##0_ ;\-#,##0\ "/>
    <numFmt numFmtId="183" formatCode="#,##0.00_ ;\-#,##0.00\ "/>
    <numFmt numFmtId="184" formatCode="0.0"/>
  </numFmts>
  <fonts count="63">
    <font>
      <sz val="10"/>
      <name val="Arial"/>
      <family val="0"/>
    </font>
    <font>
      <b/>
      <sz val="16"/>
      <name val="Arial"/>
      <family val="2"/>
    </font>
    <font>
      <sz val="14"/>
      <name val="Arial"/>
      <family val="2"/>
    </font>
    <font>
      <b/>
      <sz val="10"/>
      <name val="Arial"/>
      <family val="2"/>
    </font>
    <font>
      <b/>
      <sz val="9"/>
      <name val="Arial"/>
      <family val="2"/>
    </font>
    <font>
      <sz val="8"/>
      <color indexed="12"/>
      <name val="Arial"/>
      <family val="2"/>
    </font>
    <font>
      <u val="single"/>
      <sz val="10"/>
      <color indexed="12"/>
      <name val="Arial"/>
      <family val="2"/>
    </font>
    <font>
      <sz val="8"/>
      <name val="Arial"/>
      <family val="2"/>
    </font>
    <font>
      <b/>
      <sz val="12"/>
      <name val="Arial"/>
      <family val="2"/>
    </font>
    <font>
      <b/>
      <u val="single"/>
      <sz val="10"/>
      <name val="Arial"/>
      <family val="2"/>
    </font>
    <font>
      <b/>
      <sz val="11"/>
      <color indexed="12"/>
      <name val="Arial"/>
      <family val="2"/>
    </font>
    <font>
      <u val="single"/>
      <sz val="10"/>
      <color indexed="36"/>
      <name val="Arial"/>
      <family val="2"/>
    </font>
    <font>
      <vertAlign val="superscript"/>
      <sz val="10"/>
      <name val="Arial"/>
      <family val="2"/>
    </font>
    <font>
      <b/>
      <sz val="10"/>
      <color indexed="12"/>
      <name val="Arial"/>
      <family val="2"/>
    </font>
    <font>
      <b/>
      <u val="single"/>
      <sz val="10"/>
      <color indexed="12"/>
      <name val="Arial"/>
      <family val="2"/>
    </font>
    <font>
      <b/>
      <vertAlign val="superscript"/>
      <sz val="10"/>
      <name val="Arial"/>
      <family val="2"/>
    </font>
    <font>
      <b/>
      <sz val="12"/>
      <color indexed="12"/>
      <name val="Arial"/>
      <family val="2"/>
    </font>
    <font>
      <b/>
      <sz val="10"/>
      <color indexed="10"/>
      <name val="Arial"/>
      <family val="2"/>
    </font>
    <font>
      <b/>
      <sz val="8"/>
      <color indexed="10"/>
      <name val="Arial"/>
      <family val="2"/>
    </font>
    <font>
      <sz val="10"/>
      <color indexed="22"/>
      <name val="Arial"/>
      <family val="2"/>
    </font>
    <font>
      <u val="single"/>
      <sz val="8"/>
      <name val="Arial"/>
      <family val="2"/>
    </font>
    <font>
      <sz val="9"/>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Calibri"/>
      <family val="2"/>
    </font>
    <font>
      <b/>
      <sz val="11"/>
      <name val="Calibri"/>
      <family val="2"/>
    </font>
    <font>
      <b/>
      <u val="single"/>
      <sz val="11"/>
      <name val="Calibri"/>
      <family val="2"/>
    </font>
    <font>
      <b/>
      <sz val="14"/>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rgb="FFE3E3E3"/>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double"/>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double"/>
    </border>
    <border>
      <left style="hair"/>
      <right style="thin"/>
      <top style="hair"/>
      <bottom style="double"/>
    </border>
    <border>
      <left style="hair"/>
      <right style="double"/>
      <top>
        <color indexed="63"/>
      </top>
      <bottom>
        <color indexed="63"/>
      </bottom>
    </border>
    <border>
      <left style="hair"/>
      <right style="double"/>
      <top style="thin"/>
      <bottom style="thin"/>
    </border>
    <border>
      <left style="hair"/>
      <right style="double"/>
      <top style="hair"/>
      <bottom style="hair"/>
    </border>
    <border>
      <left style="hair"/>
      <right style="double"/>
      <top style="hair"/>
      <bottom style="double"/>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left>
        <color indexed="63"/>
      </left>
      <right style="hair"/>
      <top style="thin"/>
      <bottom style="hair"/>
    </border>
    <border>
      <left>
        <color indexed="63"/>
      </left>
      <right style="hair"/>
      <top style="hair"/>
      <bottom style="hair"/>
    </border>
    <border>
      <left>
        <color indexed="63"/>
      </left>
      <right style="hair"/>
      <top style="hair"/>
      <bottom style="double"/>
    </border>
    <border>
      <left style="thin"/>
      <right style="hair"/>
      <top style="thin"/>
      <bottom style="hair"/>
    </border>
    <border>
      <left style="thin"/>
      <right style="hair"/>
      <top style="hair"/>
      <bottom style="hair"/>
    </border>
    <border>
      <left style="thin"/>
      <right style="hair"/>
      <top style="hair"/>
      <bottom style="double"/>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double"/>
      <right style="hair"/>
      <top style="thin"/>
      <bottom>
        <color indexed="63"/>
      </bottom>
    </border>
    <border>
      <left style="double"/>
      <right style="hair"/>
      <top>
        <color indexed="63"/>
      </top>
      <bottom>
        <color indexed="63"/>
      </bottom>
    </border>
    <border>
      <left style="double"/>
      <right style="hair"/>
      <top style="thin"/>
      <bottom style="thin"/>
    </border>
    <border>
      <left style="double"/>
      <right style="hair"/>
      <top style="thin"/>
      <bottom style="hair"/>
    </border>
    <border>
      <left style="double"/>
      <right style="hair"/>
      <top style="hair"/>
      <bottom style="hair"/>
    </border>
    <border>
      <left style="double"/>
      <right style="hair"/>
      <top style="hair"/>
      <bottom style="double"/>
    </border>
    <border>
      <left style="thin"/>
      <right style="double"/>
      <top style="double"/>
      <bottom style="thin"/>
    </border>
    <border>
      <left>
        <color indexed="63"/>
      </left>
      <right style="double"/>
      <top>
        <color indexed="63"/>
      </top>
      <bottom>
        <color indexed="63"/>
      </bottom>
    </border>
    <border>
      <left style="thin"/>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double"/>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style="hair"/>
      <top style="medium"/>
      <bottom style="hair"/>
    </border>
    <border>
      <left style="hair"/>
      <right style="hair"/>
      <top style="medium"/>
      <bottom style="hair"/>
    </border>
    <border>
      <left style="hair"/>
      <right style="double"/>
      <top style="medium"/>
      <bottom style="hair"/>
    </border>
    <border>
      <left>
        <color indexed="63"/>
      </left>
      <right>
        <color indexed="63"/>
      </right>
      <top style="thin"/>
      <bottom>
        <color indexed="63"/>
      </bottom>
    </border>
    <border>
      <left style="hair"/>
      <right>
        <color indexed="63"/>
      </right>
      <top style="hair"/>
      <bottom style="hair"/>
    </border>
    <border>
      <left style="hair"/>
      <right>
        <color indexed="63"/>
      </right>
      <top style="hair"/>
      <bottom style="double"/>
    </border>
    <border>
      <left style="dotted"/>
      <right style="dotted"/>
      <top style="dotted"/>
      <bottom style="dotted"/>
    </border>
    <border>
      <left style="thin"/>
      <right style="double"/>
      <top>
        <color indexed="63"/>
      </top>
      <bottom>
        <color indexed="63"/>
      </bottom>
    </border>
    <border>
      <left style="dotted"/>
      <right style="double"/>
      <top style="dotted"/>
      <bottom style="dotted"/>
    </border>
    <border>
      <left style="dotted"/>
      <right style="dotted"/>
      <top style="dotted"/>
      <bottom style="double"/>
    </border>
    <border>
      <left style="dotted"/>
      <right style="double"/>
      <top style="dotted"/>
      <bottom style="double"/>
    </border>
    <border>
      <left style="hair"/>
      <right style="hair"/>
      <top>
        <color indexed="63"/>
      </top>
      <bottom style="hair"/>
    </border>
    <border>
      <left style="hair"/>
      <right>
        <color indexed="63"/>
      </right>
      <top>
        <color indexed="63"/>
      </top>
      <bottom style="hair"/>
    </border>
    <border>
      <left style="dotted"/>
      <right style="dotted"/>
      <top>
        <color indexed="63"/>
      </top>
      <bottom style="dotted"/>
    </border>
    <border>
      <left style="double"/>
      <right style="hair"/>
      <top>
        <color indexed="63"/>
      </top>
      <bottom style="hair"/>
    </border>
    <border>
      <left style="dotted"/>
      <right style="double"/>
      <top>
        <color indexed="63"/>
      </top>
      <bottom style="dotted"/>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style="thin"/>
      <right>
        <color indexed="63"/>
      </right>
      <top>
        <color indexed="63"/>
      </top>
      <bottom style="double"/>
    </border>
    <border>
      <left style="double"/>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hair"/>
      <right>
        <color indexed="63"/>
      </right>
      <top style="medium"/>
      <bottom style="hair"/>
    </border>
    <border>
      <left style="hair"/>
      <right style="double"/>
      <top style="thin"/>
      <bottom style="hair"/>
    </border>
    <border>
      <left style="hair"/>
      <right style="thin"/>
      <top>
        <color indexed="63"/>
      </top>
      <bottom style="hair"/>
    </border>
    <border>
      <left style="thin"/>
      <right style="thin"/>
      <top>
        <color indexed="63"/>
      </top>
      <bottom style="hair"/>
    </border>
    <border>
      <left>
        <color indexed="63"/>
      </left>
      <right style="hair"/>
      <top>
        <color indexed="63"/>
      </top>
      <bottom style="hair"/>
    </border>
    <border>
      <left style="thin"/>
      <right style="hair"/>
      <top>
        <color indexed="63"/>
      </top>
      <bottom style="hair"/>
    </border>
    <border>
      <left>
        <color indexed="63"/>
      </left>
      <right>
        <color indexed="63"/>
      </right>
      <top>
        <color indexed="63"/>
      </top>
      <bottom style="hair"/>
    </border>
    <border>
      <left style="thin"/>
      <right>
        <color indexed="63"/>
      </right>
      <top>
        <color indexed="63"/>
      </top>
      <bottom style="hair"/>
    </border>
    <border>
      <left style="hair"/>
      <right style="double"/>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double"/>
    </border>
    <border>
      <left>
        <color indexed="63"/>
      </left>
      <right style="thin"/>
      <top style="double"/>
      <bottom style="double"/>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thin"/>
    </border>
    <border>
      <left>
        <color indexed="63"/>
      </left>
      <right style="double"/>
      <top>
        <color indexed="63"/>
      </top>
      <bottom style="thin"/>
    </border>
    <border>
      <left>
        <color indexed="63"/>
      </left>
      <right style="thin"/>
      <top style="double"/>
      <bottom style="thin"/>
    </border>
    <border>
      <left>
        <color indexed="63"/>
      </left>
      <right style="thin"/>
      <top style="thin"/>
      <bottom>
        <color indexed="63"/>
      </bottom>
    </border>
    <border>
      <left>
        <color indexed="63"/>
      </left>
      <right style="double"/>
      <top style="double"/>
      <bottom style="thin"/>
    </border>
    <border>
      <left style="double"/>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34">
    <xf numFmtId="0" fontId="0" fillId="0" borderId="0" xfId="0" applyAlignment="1">
      <alignment/>
    </xf>
    <xf numFmtId="0" fontId="0" fillId="33" borderId="0" xfId="0" applyFill="1" applyAlignment="1">
      <alignment/>
    </xf>
    <xf numFmtId="0" fontId="2" fillId="33" borderId="0" xfId="0" applyFont="1" applyFill="1" applyAlignment="1" applyProtection="1">
      <alignment/>
      <protection/>
    </xf>
    <xf numFmtId="0" fontId="2" fillId="33" borderId="0" xfId="0" applyFont="1" applyFill="1" applyAlignment="1" applyProtection="1">
      <alignment/>
      <protection/>
    </xf>
    <xf numFmtId="0" fontId="0" fillId="33" borderId="0" xfId="0" applyFill="1" applyBorder="1" applyAlignment="1" applyProtection="1">
      <alignment/>
      <protection/>
    </xf>
    <xf numFmtId="0" fontId="0" fillId="33" borderId="10" xfId="0" applyFill="1" applyBorder="1" applyAlignment="1">
      <alignment/>
    </xf>
    <xf numFmtId="0" fontId="3" fillId="33" borderId="11" xfId="0" applyFont="1" applyFill="1" applyBorder="1" applyAlignment="1" applyProtection="1">
      <alignment/>
      <protection/>
    </xf>
    <xf numFmtId="0" fontId="0" fillId="33" borderId="12" xfId="0" applyFont="1" applyFill="1" applyBorder="1" applyAlignment="1" applyProtection="1">
      <alignment/>
      <protection/>
    </xf>
    <xf numFmtId="0" fontId="3" fillId="33" borderId="11" xfId="0" applyFont="1" applyFill="1" applyBorder="1" applyAlignment="1" applyProtection="1">
      <alignment horizontal="left"/>
      <protection/>
    </xf>
    <xf numFmtId="0" fontId="0" fillId="33" borderId="12" xfId="0" applyFont="1" applyFill="1" applyBorder="1" applyAlignment="1" applyProtection="1">
      <alignment/>
      <protection locked="0"/>
    </xf>
    <xf numFmtId="0" fontId="3" fillId="33" borderId="13" xfId="0" applyFont="1" applyFill="1" applyBorder="1" applyAlignment="1" applyProtection="1">
      <alignment/>
      <protection/>
    </xf>
    <xf numFmtId="0" fontId="0" fillId="33" borderId="0" xfId="0" applyFont="1" applyFill="1" applyBorder="1" applyAlignment="1" applyProtection="1">
      <alignment/>
      <protection/>
    </xf>
    <xf numFmtId="0" fontId="3" fillId="33" borderId="13" xfId="0" applyFont="1" applyFill="1" applyBorder="1" applyAlignment="1" applyProtection="1">
      <alignment horizontal="left"/>
      <protection/>
    </xf>
    <xf numFmtId="0" fontId="0" fillId="33" borderId="0" xfId="0" applyFont="1" applyFill="1" applyBorder="1" applyAlignment="1" applyProtection="1">
      <alignment horizontal="left"/>
      <protection locked="0"/>
    </xf>
    <xf numFmtId="2" fontId="3" fillId="33" borderId="13" xfId="0" applyNumberFormat="1" applyFont="1" applyFill="1" applyBorder="1" applyAlignment="1" applyProtection="1">
      <alignment/>
      <protection/>
    </xf>
    <xf numFmtId="0" fontId="3" fillId="33" borderId="14" xfId="0" applyFont="1" applyFill="1" applyBorder="1" applyAlignment="1" applyProtection="1">
      <alignment horizontal="left"/>
      <protection/>
    </xf>
    <xf numFmtId="0" fontId="0" fillId="33" borderId="15" xfId="0" applyFont="1" applyFill="1" applyBorder="1" applyAlignment="1" applyProtection="1">
      <alignment horizontal="left"/>
      <protection locked="0"/>
    </xf>
    <xf numFmtId="0" fontId="4" fillId="33" borderId="13" xfId="0" applyFont="1" applyFill="1" applyBorder="1" applyAlignment="1" applyProtection="1">
      <alignment horizontal="left" vertical="top"/>
      <protection/>
    </xf>
    <xf numFmtId="0" fontId="3" fillId="33" borderId="16" xfId="0" applyFont="1" applyFill="1" applyBorder="1" applyAlignment="1" applyProtection="1">
      <alignment/>
      <protection/>
    </xf>
    <xf numFmtId="0" fontId="0" fillId="33" borderId="17" xfId="0" applyFont="1" applyFill="1" applyBorder="1" applyAlignment="1" applyProtection="1">
      <alignment/>
      <protection/>
    </xf>
    <xf numFmtId="0" fontId="0" fillId="33" borderId="16" xfId="0" applyFont="1" applyFill="1" applyBorder="1" applyAlignment="1" applyProtection="1">
      <alignment horizontal="left" vertical="top"/>
      <protection/>
    </xf>
    <xf numFmtId="0" fontId="0" fillId="33" borderId="13" xfId="0" applyFill="1" applyBorder="1" applyAlignment="1">
      <alignment/>
    </xf>
    <xf numFmtId="0" fontId="0" fillId="33" borderId="0" xfId="0" applyFill="1" applyBorder="1" applyAlignment="1">
      <alignment/>
    </xf>
    <xf numFmtId="0" fontId="3" fillId="33" borderId="0"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8" fillId="34" borderId="19" xfId="0" applyFont="1" applyFill="1" applyBorder="1" applyAlignment="1">
      <alignment/>
    </xf>
    <xf numFmtId="0" fontId="0" fillId="34" borderId="10" xfId="0" applyFill="1" applyBorder="1" applyAlignment="1">
      <alignment/>
    </xf>
    <xf numFmtId="0" fontId="0" fillId="34" borderId="20" xfId="0" applyFill="1" applyBorder="1" applyAlignment="1">
      <alignment/>
    </xf>
    <xf numFmtId="0" fontId="8" fillId="34" borderId="10" xfId="0" applyFont="1" applyFill="1" applyBorder="1" applyAlignment="1">
      <alignment horizontal="left"/>
    </xf>
    <xf numFmtId="0" fontId="3" fillId="33" borderId="13" xfId="0" applyFont="1" applyFill="1" applyBorder="1" applyAlignment="1">
      <alignment/>
    </xf>
    <xf numFmtId="0" fontId="3" fillId="33" borderId="16" xfId="0" applyFont="1" applyFill="1" applyBorder="1" applyAlignment="1">
      <alignment/>
    </xf>
    <xf numFmtId="0" fontId="0" fillId="33" borderId="0" xfId="0" applyFill="1" applyAlignment="1">
      <alignment horizontal="center"/>
    </xf>
    <xf numFmtId="0" fontId="0" fillId="33" borderId="19" xfId="0" applyFill="1" applyBorder="1" applyAlignment="1">
      <alignment/>
    </xf>
    <xf numFmtId="0" fontId="10" fillId="33" borderId="20" xfId="0" applyFont="1" applyFill="1" applyBorder="1" applyAlignment="1">
      <alignment horizontal="center"/>
    </xf>
    <xf numFmtId="0" fontId="0" fillId="33" borderId="10" xfId="0" applyFill="1" applyBorder="1" applyAlignment="1">
      <alignment horizontal="right"/>
    </xf>
    <xf numFmtId="2" fontId="0" fillId="33" borderId="0" xfId="0" applyNumberFormat="1" applyFill="1" applyAlignment="1">
      <alignment/>
    </xf>
    <xf numFmtId="3" fontId="0" fillId="33" borderId="0" xfId="0" applyNumberFormat="1" applyFill="1" applyAlignment="1">
      <alignment/>
    </xf>
    <xf numFmtId="43" fontId="0" fillId="33" borderId="0" xfId="0" applyNumberFormat="1" applyFill="1" applyAlignment="1">
      <alignment/>
    </xf>
    <xf numFmtId="41" fontId="0" fillId="33" borderId="0" xfId="0" applyNumberFormat="1" applyFill="1" applyAlignment="1">
      <alignment/>
    </xf>
    <xf numFmtId="0" fontId="0" fillId="34" borderId="19" xfId="0" applyFill="1" applyBorder="1" applyAlignment="1">
      <alignment horizontal="center"/>
    </xf>
    <xf numFmtId="2" fontId="0" fillId="34" borderId="10" xfId="0" applyNumberFormat="1" applyFill="1" applyBorder="1" applyAlignment="1">
      <alignment/>
    </xf>
    <xf numFmtId="3" fontId="0" fillId="34" borderId="10" xfId="0" applyNumberFormat="1" applyFill="1" applyBorder="1" applyAlignment="1">
      <alignment/>
    </xf>
    <xf numFmtId="43" fontId="0" fillId="34" borderId="10" xfId="0" applyNumberFormat="1" applyFill="1" applyBorder="1" applyAlignment="1">
      <alignment/>
    </xf>
    <xf numFmtId="41" fontId="0" fillId="34" borderId="10" xfId="0" applyNumberFormat="1" applyFill="1" applyBorder="1" applyAlignment="1">
      <alignment/>
    </xf>
    <xf numFmtId="43" fontId="0" fillId="34" borderId="20" xfId="0" applyNumberFormat="1" applyFill="1" applyBorder="1" applyAlignment="1">
      <alignment/>
    </xf>
    <xf numFmtId="3" fontId="0" fillId="33" borderId="21" xfId="0" applyNumberFormat="1" applyFill="1" applyBorder="1" applyAlignment="1">
      <alignment horizontal="center"/>
    </xf>
    <xf numFmtId="3" fontId="3" fillId="33" borderId="22" xfId="0" applyNumberFormat="1" applyFont="1" applyFill="1" applyBorder="1" applyAlignment="1">
      <alignment horizontal="center"/>
    </xf>
    <xf numFmtId="3" fontId="0" fillId="33" borderId="23" xfId="0" applyNumberFormat="1" applyFill="1" applyBorder="1" applyAlignment="1">
      <alignment horizontal="center"/>
    </xf>
    <xf numFmtId="3" fontId="3" fillId="33" borderId="24" xfId="0" applyNumberFormat="1" applyFont="1" applyFill="1" applyBorder="1" applyAlignment="1">
      <alignment horizontal="center"/>
    </xf>
    <xf numFmtId="43" fontId="0" fillId="33" borderId="23" xfId="0" applyNumberFormat="1" applyFill="1" applyBorder="1" applyAlignment="1">
      <alignment horizontal="center"/>
    </xf>
    <xf numFmtId="43" fontId="3" fillId="33" borderId="24" xfId="0" applyNumberFormat="1" applyFont="1" applyFill="1" applyBorder="1" applyAlignment="1">
      <alignment horizontal="center"/>
    </xf>
    <xf numFmtId="41" fontId="0" fillId="33" borderId="23" xfId="0" applyNumberFormat="1" applyFill="1" applyBorder="1" applyAlignment="1">
      <alignment horizontal="center"/>
    </xf>
    <xf numFmtId="41" fontId="3" fillId="33" borderId="24" xfId="0" applyNumberFormat="1" applyFont="1" applyFill="1" applyBorder="1" applyAlignment="1">
      <alignment horizontal="center"/>
    </xf>
    <xf numFmtId="0" fontId="0" fillId="33" borderId="0" xfId="0" applyFill="1" applyAlignment="1">
      <alignment vertical="center"/>
    </xf>
    <xf numFmtId="43" fontId="0" fillId="33" borderId="25" xfId="0" applyNumberFormat="1" applyFill="1" applyBorder="1" applyAlignment="1">
      <alignment vertical="center"/>
    </xf>
    <xf numFmtId="41" fontId="0" fillId="33" borderId="25" xfId="0" applyNumberFormat="1" applyFill="1" applyBorder="1" applyAlignment="1">
      <alignment vertical="center"/>
    </xf>
    <xf numFmtId="43" fontId="0" fillId="33" borderId="26" xfId="0" applyNumberFormat="1" applyFill="1" applyBorder="1" applyAlignment="1">
      <alignment vertical="center"/>
    </xf>
    <xf numFmtId="41" fontId="0" fillId="33" borderId="26" xfId="0" applyNumberFormat="1" applyFill="1" applyBorder="1" applyAlignment="1">
      <alignment vertical="center"/>
    </xf>
    <xf numFmtId="43" fontId="0" fillId="33" borderId="27" xfId="0" applyNumberFormat="1" applyFill="1" applyBorder="1" applyAlignment="1">
      <alignment vertical="center"/>
    </xf>
    <xf numFmtId="41" fontId="0" fillId="33" borderId="27" xfId="0" applyNumberFormat="1" applyFill="1" applyBorder="1" applyAlignment="1">
      <alignment vertic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2" fontId="0" fillId="33" borderId="32" xfId="0" applyNumberFormat="1" applyFill="1" applyBorder="1" applyAlignment="1">
      <alignment horizontal="center"/>
    </xf>
    <xf numFmtId="0" fontId="0" fillId="33" borderId="33" xfId="0" applyFill="1" applyBorder="1" applyAlignment="1">
      <alignment horizontal="center"/>
    </xf>
    <xf numFmtId="0" fontId="3" fillId="33" borderId="34" xfId="0" applyFont="1" applyFill="1" applyBorder="1" applyAlignment="1">
      <alignment horizontal="center"/>
    </xf>
    <xf numFmtId="0" fontId="3" fillId="33" borderId="35" xfId="0" applyFont="1" applyFill="1" applyBorder="1" applyAlignment="1">
      <alignment horizontal="center"/>
    </xf>
    <xf numFmtId="2" fontId="3" fillId="33" borderId="35" xfId="0" applyNumberFormat="1" applyFont="1" applyFill="1" applyBorder="1" applyAlignment="1">
      <alignment horizontal="center"/>
    </xf>
    <xf numFmtId="0" fontId="3" fillId="33" borderId="36" xfId="0" applyFont="1" applyFill="1" applyBorder="1" applyAlignment="1">
      <alignment horizontal="center"/>
    </xf>
    <xf numFmtId="3" fontId="0" fillId="33" borderId="30" xfId="0" applyNumberFormat="1" applyFill="1" applyBorder="1" applyAlignment="1">
      <alignment horizontal="center"/>
    </xf>
    <xf numFmtId="3" fontId="0" fillId="33" borderId="33" xfId="0" applyNumberFormat="1" applyFill="1" applyBorder="1" applyAlignment="1">
      <alignment horizontal="center"/>
    </xf>
    <xf numFmtId="3" fontId="3" fillId="33" borderId="36" xfId="0" applyNumberFormat="1" applyFont="1" applyFill="1" applyBorder="1" applyAlignment="1">
      <alignment horizontal="center"/>
    </xf>
    <xf numFmtId="3" fontId="0" fillId="33" borderId="37" xfId="0" applyNumberFormat="1" applyFill="1" applyBorder="1" applyAlignment="1">
      <alignment horizontal="center"/>
    </xf>
    <xf numFmtId="43" fontId="0" fillId="33" borderId="29" xfId="0" applyNumberFormat="1" applyFill="1" applyBorder="1" applyAlignment="1">
      <alignment horizontal="center"/>
    </xf>
    <xf numFmtId="43" fontId="0" fillId="33" borderId="30" xfId="0" applyNumberFormat="1" applyFill="1" applyBorder="1" applyAlignment="1">
      <alignment horizontal="center"/>
    </xf>
    <xf numFmtId="3" fontId="0" fillId="33" borderId="38" xfId="0" applyNumberFormat="1" applyFill="1" applyBorder="1" applyAlignment="1">
      <alignment horizontal="center"/>
    </xf>
    <xf numFmtId="43" fontId="0" fillId="33" borderId="32" xfId="0" applyNumberFormat="1" applyFill="1" applyBorder="1" applyAlignment="1">
      <alignment horizontal="center"/>
    </xf>
    <xf numFmtId="43" fontId="0" fillId="33" borderId="33" xfId="0" applyNumberFormat="1" applyFill="1" applyBorder="1" applyAlignment="1">
      <alignment horizontal="center"/>
    </xf>
    <xf numFmtId="3" fontId="3" fillId="33" borderId="39" xfId="0" applyNumberFormat="1" applyFont="1" applyFill="1" applyBorder="1" applyAlignment="1">
      <alignment horizontal="center"/>
    </xf>
    <xf numFmtId="43" fontId="3" fillId="33" borderId="35" xfId="0" applyNumberFormat="1" applyFont="1" applyFill="1" applyBorder="1" applyAlignment="1">
      <alignment horizontal="center"/>
    </xf>
    <xf numFmtId="43" fontId="3" fillId="33" borderId="36" xfId="0" applyNumberFormat="1" applyFont="1" applyFill="1" applyBorder="1" applyAlignment="1">
      <alignment horizontal="center"/>
    </xf>
    <xf numFmtId="43" fontId="0" fillId="33" borderId="40" xfId="0" applyNumberFormat="1" applyFill="1" applyBorder="1" applyAlignment="1">
      <alignment vertical="center"/>
    </xf>
    <xf numFmtId="43" fontId="0" fillId="33" borderId="41" xfId="0" applyNumberFormat="1" applyFill="1" applyBorder="1" applyAlignment="1">
      <alignment vertical="center"/>
    </xf>
    <xf numFmtId="43" fontId="0" fillId="33" borderId="42" xfId="0" applyNumberFormat="1" applyFill="1" applyBorder="1" applyAlignment="1">
      <alignment vertical="center"/>
    </xf>
    <xf numFmtId="43" fontId="0" fillId="33" borderId="43" xfId="0" applyNumberFormat="1" applyFill="1" applyBorder="1" applyAlignment="1">
      <alignment vertical="center"/>
    </xf>
    <xf numFmtId="43" fontId="0" fillId="33" borderId="44" xfId="0" applyNumberFormat="1" applyFill="1" applyBorder="1" applyAlignment="1">
      <alignment vertical="center"/>
    </xf>
    <xf numFmtId="43" fontId="0" fillId="33" borderId="45" xfId="0" applyNumberFormat="1" applyFill="1" applyBorder="1" applyAlignment="1">
      <alignment vertical="center"/>
    </xf>
    <xf numFmtId="0" fontId="0" fillId="33" borderId="37" xfId="0" applyFill="1" applyBorder="1" applyAlignment="1">
      <alignment horizontal="center"/>
    </xf>
    <xf numFmtId="0" fontId="0" fillId="33" borderId="38" xfId="0" applyFill="1" applyBorder="1" applyAlignment="1">
      <alignment horizontal="center"/>
    </xf>
    <xf numFmtId="0" fontId="3" fillId="33" borderId="39" xfId="0" applyFont="1" applyFill="1" applyBorder="1" applyAlignment="1">
      <alignment horizontal="center"/>
    </xf>
    <xf numFmtId="43" fontId="0" fillId="33" borderId="46" xfId="0" applyNumberFormat="1" applyFill="1" applyBorder="1" applyAlignment="1">
      <alignment horizontal="center"/>
    </xf>
    <xf numFmtId="43" fontId="3" fillId="33" borderId="47" xfId="0" applyNumberFormat="1" applyFont="1" applyFill="1" applyBorder="1" applyAlignment="1">
      <alignment horizontal="center"/>
    </xf>
    <xf numFmtId="43" fontId="0" fillId="33" borderId="48" xfId="0" applyNumberFormat="1" applyFill="1" applyBorder="1" applyAlignment="1">
      <alignment vertical="center"/>
    </xf>
    <xf numFmtId="43" fontId="0" fillId="33" borderId="49" xfId="0" applyNumberFormat="1" applyFill="1" applyBorder="1" applyAlignment="1">
      <alignment vertical="center"/>
    </xf>
    <xf numFmtId="0" fontId="0" fillId="34" borderId="23" xfId="0" applyFill="1" applyBorder="1" applyAlignment="1">
      <alignment horizontal="center"/>
    </xf>
    <xf numFmtId="0" fontId="3" fillId="34" borderId="24" xfId="0" applyFont="1" applyFill="1" applyBorder="1" applyAlignment="1">
      <alignment horizont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3" fontId="0" fillId="34" borderId="0" xfId="0" applyNumberFormat="1" applyFill="1" applyBorder="1" applyAlignment="1">
      <alignment horizontal="center"/>
    </xf>
    <xf numFmtId="3" fontId="3" fillId="34" borderId="50" xfId="0" applyNumberFormat="1" applyFont="1" applyFill="1" applyBorder="1" applyAlignment="1">
      <alignment horizontal="center"/>
    </xf>
    <xf numFmtId="3" fontId="0" fillId="34" borderId="51" xfId="0" applyNumberFormat="1" applyFill="1" applyBorder="1" applyAlignment="1">
      <alignment vertical="center"/>
    </xf>
    <xf numFmtId="3" fontId="0" fillId="34" borderId="52" xfId="0" applyNumberFormat="1" applyFill="1" applyBorder="1" applyAlignment="1">
      <alignment vertical="center"/>
    </xf>
    <xf numFmtId="3" fontId="0" fillId="34" borderId="53" xfId="0" applyNumberFormat="1" applyFill="1" applyBorder="1" applyAlignment="1">
      <alignment vertical="center"/>
    </xf>
    <xf numFmtId="0" fontId="0" fillId="34" borderId="0" xfId="0" applyFill="1" applyBorder="1" applyAlignment="1">
      <alignment horizontal="center"/>
    </xf>
    <xf numFmtId="0" fontId="3" fillId="34" borderId="50" xfId="0" applyFont="1" applyFill="1" applyBorder="1" applyAlignment="1">
      <alignment horizontal="center"/>
    </xf>
    <xf numFmtId="0" fontId="0" fillId="34" borderId="51" xfId="0" applyFill="1" applyBorder="1" applyAlignment="1">
      <alignment vertical="center"/>
    </xf>
    <xf numFmtId="0" fontId="0" fillId="34" borderId="52" xfId="0" applyFill="1" applyBorder="1" applyAlignment="1">
      <alignment vertical="center"/>
    </xf>
    <xf numFmtId="0" fontId="0" fillId="34" borderId="53" xfId="0" applyFill="1" applyBorder="1" applyAlignment="1">
      <alignment vertical="center"/>
    </xf>
    <xf numFmtId="0" fontId="13" fillId="35" borderId="54" xfId="0" applyFont="1" applyFill="1" applyBorder="1" applyAlignment="1" applyProtection="1">
      <alignment vertical="center"/>
      <protection locked="0"/>
    </xf>
    <xf numFmtId="0" fontId="13" fillId="35" borderId="40" xfId="0" applyFont="1" applyFill="1" applyBorder="1" applyAlignment="1" applyProtection="1">
      <alignment vertical="center"/>
      <protection locked="0"/>
    </xf>
    <xf numFmtId="2" fontId="13" fillId="35" borderId="40" xfId="0" applyNumberFormat="1" applyFont="1" applyFill="1" applyBorder="1" applyAlignment="1" applyProtection="1">
      <alignment vertical="center"/>
      <protection locked="0"/>
    </xf>
    <xf numFmtId="0" fontId="13" fillId="35" borderId="41" xfId="0" applyFont="1" applyFill="1" applyBorder="1" applyAlignment="1" applyProtection="1">
      <alignment vertical="center"/>
      <protection locked="0"/>
    </xf>
    <xf numFmtId="0" fontId="13" fillId="35" borderId="55" xfId="0" applyFont="1" applyFill="1" applyBorder="1" applyAlignment="1" applyProtection="1">
      <alignment vertical="center"/>
      <protection locked="0"/>
    </xf>
    <xf numFmtId="0" fontId="13" fillId="35" borderId="42" xfId="0" applyFont="1" applyFill="1" applyBorder="1" applyAlignment="1" applyProtection="1">
      <alignment vertical="center"/>
      <protection locked="0"/>
    </xf>
    <xf numFmtId="2" fontId="13" fillId="35" borderId="42" xfId="0" applyNumberFormat="1" applyFont="1" applyFill="1" applyBorder="1" applyAlignment="1" applyProtection="1">
      <alignment vertical="center"/>
      <protection locked="0"/>
    </xf>
    <xf numFmtId="0" fontId="13" fillId="35" borderId="43" xfId="0" applyFont="1" applyFill="1" applyBorder="1" applyAlignment="1" applyProtection="1">
      <alignment vertical="center"/>
      <protection locked="0"/>
    </xf>
    <xf numFmtId="0" fontId="13" fillId="35" borderId="56" xfId="0" applyFont="1" applyFill="1" applyBorder="1" applyAlignment="1" applyProtection="1">
      <alignment vertical="center"/>
      <protection locked="0"/>
    </xf>
    <xf numFmtId="0" fontId="13" fillId="35" borderId="44" xfId="0" applyFont="1" applyFill="1" applyBorder="1" applyAlignment="1" applyProtection="1">
      <alignment vertical="center"/>
      <protection locked="0"/>
    </xf>
    <xf numFmtId="2" fontId="13" fillId="35" borderId="44" xfId="0" applyNumberFormat="1" applyFont="1" applyFill="1" applyBorder="1" applyAlignment="1" applyProtection="1">
      <alignment vertical="center"/>
      <protection locked="0"/>
    </xf>
    <xf numFmtId="0" fontId="13" fillId="35" borderId="45" xfId="0" applyFont="1" applyFill="1" applyBorder="1" applyAlignment="1" applyProtection="1">
      <alignment vertical="center"/>
      <protection locked="0"/>
    </xf>
    <xf numFmtId="3" fontId="13" fillId="35" borderId="41" xfId="0" applyNumberFormat="1" applyFont="1" applyFill="1" applyBorder="1" applyAlignment="1" applyProtection="1">
      <alignment vertical="center"/>
      <protection locked="0"/>
    </xf>
    <xf numFmtId="3" fontId="13" fillId="35" borderId="57" xfId="0" applyNumberFormat="1" applyFont="1" applyFill="1" applyBorder="1" applyAlignment="1" applyProtection="1">
      <alignment vertical="center"/>
      <protection locked="0"/>
    </xf>
    <xf numFmtId="3" fontId="13" fillId="35" borderId="43" xfId="0" applyNumberFormat="1" applyFont="1" applyFill="1" applyBorder="1" applyAlignment="1" applyProtection="1">
      <alignment vertical="center"/>
      <protection locked="0"/>
    </xf>
    <xf numFmtId="3" fontId="13" fillId="35" borderId="58" xfId="0" applyNumberFormat="1" applyFont="1" applyFill="1" applyBorder="1" applyAlignment="1" applyProtection="1">
      <alignment vertical="center"/>
      <protection locked="0"/>
    </xf>
    <xf numFmtId="3" fontId="13" fillId="35" borderId="45" xfId="0" applyNumberFormat="1" applyFont="1" applyFill="1" applyBorder="1" applyAlignment="1" applyProtection="1">
      <alignment vertical="center"/>
      <protection locked="0"/>
    </xf>
    <xf numFmtId="3" fontId="13" fillId="35" borderId="59" xfId="0" applyNumberFormat="1" applyFont="1" applyFill="1" applyBorder="1" applyAlignment="1" applyProtection="1">
      <alignment vertical="center"/>
      <protection locked="0"/>
    </xf>
    <xf numFmtId="3" fontId="13" fillId="35" borderId="60" xfId="0" applyNumberFormat="1" applyFont="1" applyFill="1" applyBorder="1" applyAlignment="1" applyProtection="1">
      <alignment vertical="center"/>
      <protection locked="0"/>
    </xf>
    <xf numFmtId="3" fontId="13" fillId="35" borderId="61" xfId="0" applyNumberFormat="1" applyFont="1" applyFill="1" applyBorder="1" applyAlignment="1" applyProtection="1">
      <alignment vertical="center"/>
      <protection locked="0"/>
    </xf>
    <xf numFmtId="3" fontId="13" fillId="35" borderId="62" xfId="0" applyNumberFormat="1" applyFont="1" applyFill="1" applyBorder="1" applyAlignment="1" applyProtection="1">
      <alignment vertical="center"/>
      <protection locked="0"/>
    </xf>
    <xf numFmtId="3" fontId="13" fillId="35" borderId="25" xfId="0" applyNumberFormat="1" applyFont="1" applyFill="1" applyBorder="1" applyAlignment="1" applyProtection="1">
      <alignment vertical="center"/>
      <protection locked="0"/>
    </xf>
    <xf numFmtId="3" fontId="13" fillId="35" borderId="26" xfId="0" applyNumberFormat="1" applyFont="1" applyFill="1" applyBorder="1" applyAlignment="1" applyProtection="1">
      <alignment vertical="center"/>
      <protection locked="0"/>
    </xf>
    <xf numFmtId="3" fontId="13" fillId="35" borderId="27" xfId="0" applyNumberFormat="1" applyFont="1" applyFill="1" applyBorder="1" applyAlignment="1" applyProtection="1">
      <alignment vertical="center"/>
      <protection locked="0"/>
    </xf>
    <xf numFmtId="3" fontId="13" fillId="35" borderId="40" xfId="0" applyNumberFormat="1" applyFont="1" applyFill="1" applyBorder="1" applyAlignment="1" applyProtection="1">
      <alignment vertical="center"/>
      <protection locked="0"/>
    </xf>
    <xf numFmtId="3" fontId="13" fillId="35" borderId="42" xfId="0" applyNumberFormat="1" applyFont="1" applyFill="1" applyBorder="1" applyAlignment="1" applyProtection="1">
      <alignment vertical="center"/>
      <protection locked="0"/>
    </xf>
    <xf numFmtId="0" fontId="13" fillId="35" borderId="58" xfId="0" applyFont="1" applyFill="1" applyBorder="1" applyAlignment="1" applyProtection="1">
      <alignment vertical="center"/>
      <protection locked="0"/>
    </xf>
    <xf numFmtId="0" fontId="13" fillId="35" borderId="59" xfId="0" applyFont="1" applyFill="1" applyBorder="1" applyAlignment="1" applyProtection="1">
      <alignment vertical="center"/>
      <protection locked="0"/>
    </xf>
    <xf numFmtId="0" fontId="0" fillId="33" borderId="63" xfId="0" applyFill="1" applyBorder="1" applyAlignment="1">
      <alignment horizontal="center"/>
    </xf>
    <xf numFmtId="0" fontId="0" fillId="33" borderId="64" xfId="0" applyFill="1" applyBorder="1" applyAlignment="1">
      <alignment horizontal="center"/>
    </xf>
    <xf numFmtId="0" fontId="3" fillId="33" borderId="65" xfId="0" applyFont="1" applyFill="1" applyBorder="1" applyAlignment="1">
      <alignment horizontal="center"/>
    </xf>
    <xf numFmtId="0" fontId="13" fillId="35" borderId="66" xfId="0" applyFont="1" applyFill="1" applyBorder="1" applyAlignment="1" applyProtection="1">
      <alignment horizontal="center" vertical="center"/>
      <protection locked="0"/>
    </xf>
    <xf numFmtId="0" fontId="13" fillId="35" borderId="67" xfId="0" applyFont="1" applyFill="1" applyBorder="1" applyAlignment="1" applyProtection="1">
      <alignment horizontal="center" vertical="center"/>
      <protection locked="0"/>
    </xf>
    <xf numFmtId="0" fontId="13" fillId="35" borderId="68" xfId="0" applyFont="1" applyFill="1" applyBorder="1" applyAlignment="1" applyProtection="1">
      <alignment horizontal="center" vertical="center"/>
      <protection locked="0"/>
    </xf>
    <xf numFmtId="0" fontId="10" fillId="35" borderId="69" xfId="0" applyFont="1" applyFill="1" applyBorder="1" applyAlignment="1" applyProtection="1">
      <alignment horizontal="center"/>
      <protection locked="0"/>
    </xf>
    <xf numFmtId="0" fontId="0" fillId="33" borderId="70" xfId="0" applyFont="1" applyFill="1" applyBorder="1" applyAlignment="1">
      <alignment/>
    </xf>
    <xf numFmtId="0" fontId="0" fillId="34" borderId="71" xfId="0" applyFill="1" applyBorder="1" applyAlignment="1">
      <alignment horizontal="center" wrapText="1"/>
    </xf>
    <xf numFmtId="3" fontId="0" fillId="34" borderId="12" xfId="0" applyNumberFormat="1" applyFill="1" applyBorder="1" applyAlignment="1">
      <alignment horizontal="center" wrapText="1"/>
    </xf>
    <xf numFmtId="3" fontId="0" fillId="33" borderId="72" xfId="0" applyNumberFormat="1" applyFill="1" applyBorder="1" applyAlignment="1">
      <alignment horizontal="center" wrapText="1"/>
    </xf>
    <xf numFmtId="43" fontId="0" fillId="33" borderId="73" xfId="0" applyNumberFormat="1" applyFill="1" applyBorder="1" applyAlignment="1">
      <alignment horizontal="center" wrapText="1"/>
    </xf>
    <xf numFmtId="0" fontId="0" fillId="33" borderId="73" xfId="0" applyFill="1" applyBorder="1" applyAlignment="1">
      <alignment horizontal="center" wrapText="1"/>
    </xf>
    <xf numFmtId="41" fontId="0" fillId="33" borderId="73" xfId="0" applyNumberFormat="1" applyFill="1" applyBorder="1" applyAlignment="1">
      <alignment horizontal="center" wrapText="1"/>
    </xf>
    <xf numFmtId="0" fontId="0" fillId="34" borderId="73" xfId="0" applyFill="1" applyBorder="1" applyAlignment="1">
      <alignment horizontal="center" wrapText="1"/>
    </xf>
    <xf numFmtId="0" fontId="0" fillId="33" borderId="0" xfId="0" applyFill="1" applyAlignment="1">
      <alignment horizontal="center" wrapText="1"/>
    </xf>
    <xf numFmtId="173" fontId="0" fillId="33" borderId="74" xfId="0" applyNumberFormat="1" applyFill="1" applyBorder="1" applyAlignment="1">
      <alignment horizontal="center" wrapText="1"/>
    </xf>
    <xf numFmtId="0" fontId="0" fillId="34" borderId="10" xfId="0" applyFill="1" applyBorder="1" applyAlignment="1">
      <alignment horizontal="center"/>
    </xf>
    <xf numFmtId="0" fontId="13" fillId="35" borderId="40" xfId="0" applyFont="1" applyFill="1" applyBorder="1" applyAlignment="1" applyProtection="1">
      <alignment horizontal="center" vertical="center"/>
      <protection locked="0"/>
    </xf>
    <xf numFmtId="0" fontId="13" fillId="35" borderId="42" xfId="0" applyFont="1" applyFill="1" applyBorder="1" applyAlignment="1" applyProtection="1">
      <alignment horizontal="center" vertical="center"/>
      <protection locked="0"/>
    </xf>
    <xf numFmtId="0" fontId="13" fillId="35" borderId="44" xfId="0" applyFont="1" applyFill="1" applyBorder="1" applyAlignment="1" applyProtection="1">
      <alignment horizontal="center" vertical="center"/>
      <protection locked="0"/>
    </xf>
    <xf numFmtId="0" fontId="9" fillId="0" borderId="0" xfId="0" applyFont="1" applyAlignment="1">
      <alignment/>
    </xf>
    <xf numFmtId="0" fontId="16" fillId="0" borderId="0" xfId="0" applyFont="1" applyAlignment="1">
      <alignment/>
    </xf>
    <xf numFmtId="0" fontId="17" fillId="0" borderId="0" xfId="0" applyFont="1" applyAlignment="1">
      <alignment/>
    </xf>
    <xf numFmtId="177" fontId="0" fillId="33" borderId="0" xfId="0" applyNumberFormat="1" applyFill="1" applyAlignment="1">
      <alignment horizontal="center"/>
    </xf>
    <xf numFmtId="0" fontId="0" fillId="33" borderId="0" xfId="0" applyFill="1" applyAlignment="1">
      <alignment vertical="top" wrapText="1"/>
    </xf>
    <xf numFmtId="0" fontId="8" fillId="34" borderId="12" xfId="0" applyFont="1" applyFill="1" applyBorder="1" applyAlignment="1">
      <alignment horizontal="center"/>
    </xf>
    <xf numFmtId="0" fontId="8" fillId="34" borderId="12" xfId="0" applyFont="1" applyFill="1" applyBorder="1" applyAlignment="1">
      <alignment horizontal="left"/>
    </xf>
    <xf numFmtId="0" fontId="8" fillId="34" borderId="75" xfId="0" applyFont="1" applyFill="1" applyBorder="1" applyAlignment="1">
      <alignment horizontal="left" vertical="top" wrapText="1"/>
    </xf>
    <xf numFmtId="177" fontId="18" fillId="34" borderId="16" xfId="0" applyNumberFormat="1" applyFont="1" applyFill="1" applyBorder="1" applyAlignment="1">
      <alignment horizontal="left"/>
    </xf>
    <xf numFmtId="0" fontId="8" fillId="34" borderId="17" xfId="0" applyFont="1" applyFill="1" applyBorder="1" applyAlignment="1">
      <alignment horizontal="center"/>
    </xf>
    <xf numFmtId="0" fontId="8" fillId="34" borderId="17" xfId="0" applyFont="1" applyFill="1" applyBorder="1" applyAlignment="1">
      <alignment horizontal="left"/>
    </xf>
    <xf numFmtId="0" fontId="8" fillId="34" borderId="18" xfId="0" applyFont="1" applyFill="1" applyBorder="1" applyAlignment="1">
      <alignment horizontal="left" vertical="top" wrapText="1"/>
    </xf>
    <xf numFmtId="177" fontId="0" fillId="33" borderId="76" xfId="0" applyNumberFormat="1" applyFill="1" applyBorder="1" applyAlignment="1">
      <alignment horizontal="center" vertical="center"/>
    </xf>
    <xf numFmtId="0" fontId="0" fillId="33" borderId="77" xfId="0" applyFill="1" applyBorder="1" applyAlignment="1">
      <alignment horizontal="center" vertical="center"/>
    </xf>
    <xf numFmtId="0" fontId="0" fillId="33" borderId="77" xfId="0" applyFill="1" applyBorder="1" applyAlignment="1">
      <alignment vertical="center"/>
    </xf>
    <xf numFmtId="0" fontId="0" fillId="33" borderId="78" xfId="0" applyFill="1" applyBorder="1" applyAlignment="1">
      <alignment vertical="top" wrapText="1"/>
    </xf>
    <xf numFmtId="177" fontId="13" fillId="35" borderId="79" xfId="0" applyNumberFormat="1" applyFont="1" applyFill="1" applyBorder="1" applyAlignment="1" applyProtection="1">
      <alignment horizontal="center" vertical="center"/>
      <protection locked="0"/>
    </xf>
    <xf numFmtId="0" fontId="13" fillId="35" borderId="80" xfId="0" applyFont="1" applyFill="1" applyBorder="1" applyAlignment="1" applyProtection="1">
      <alignment horizontal="center" vertical="center"/>
      <protection locked="0"/>
    </xf>
    <xf numFmtId="0" fontId="13" fillId="35" borderId="80" xfId="0" applyFont="1" applyFill="1" applyBorder="1" applyAlignment="1" applyProtection="1">
      <alignment vertical="center"/>
      <protection locked="0"/>
    </xf>
    <xf numFmtId="0" fontId="13" fillId="35" borderId="81" xfId="0" applyFont="1" applyFill="1" applyBorder="1" applyAlignment="1" applyProtection="1">
      <alignment vertical="top" wrapText="1"/>
      <protection locked="0"/>
    </xf>
    <xf numFmtId="177" fontId="13" fillId="35" borderId="67" xfId="0" applyNumberFormat="1" applyFont="1" applyFill="1" applyBorder="1" applyAlignment="1" applyProtection="1">
      <alignment horizontal="center" vertical="center"/>
      <protection locked="0"/>
    </xf>
    <xf numFmtId="0" fontId="13" fillId="35" borderId="48" xfId="0" applyFont="1" applyFill="1" applyBorder="1" applyAlignment="1" applyProtection="1">
      <alignment vertical="top" wrapText="1"/>
      <protection locked="0"/>
    </xf>
    <xf numFmtId="177" fontId="13" fillId="35" borderId="68" xfId="0" applyNumberFormat="1" applyFont="1" applyFill="1" applyBorder="1" applyAlignment="1" applyProtection="1">
      <alignment horizontal="center" vertical="center"/>
      <protection locked="0"/>
    </xf>
    <xf numFmtId="0" fontId="13" fillId="35" borderId="49" xfId="0" applyFont="1" applyFill="1" applyBorder="1" applyAlignment="1" applyProtection="1">
      <alignment vertical="top" wrapText="1"/>
      <protection locked="0"/>
    </xf>
    <xf numFmtId="0" fontId="19" fillId="0" borderId="0" xfId="0" applyFont="1" applyAlignment="1">
      <alignment/>
    </xf>
    <xf numFmtId="3" fontId="0" fillId="33" borderId="82" xfId="0" applyNumberFormat="1" applyFill="1" applyBorder="1" applyAlignment="1">
      <alignment horizontal="center"/>
    </xf>
    <xf numFmtId="3" fontId="0" fillId="33" borderId="0" xfId="0" applyNumberFormat="1" applyFill="1" applyBorder="1" applyAlignment="1">
      <alignment horizontal="center"/>
    </xf>
    <xf numFmtId="3" fontId="13" fillId="35" borderId="51" xfId="0" applyNumberFormat="1" applyFont="1" applyFill="1" applyBorder="1" applyAlignment="1" applyProtection="1">
      <alignment vertical="center"/>
      <protection locked="0"/>
    </xf>
    <xf numFmtId="3" fontId="13" fillId="35" borderId="52" xfId="0" applyNumberFormat="1" applyFont="1" applyFill="1" applyBorder="1" applyAlignment="1" applyProtection="1">
      <alignment vertical="center"/>
      <protection locked="0"/>
    </xf>
    <xf numFmtId="3" fontId="13" fillId="35" borderId="53" xfId="0" applyNumberFormat="1" applyFont="1" applyFill="1" applyBorder="1" applyAlignment="1" applyProtection="1">
      <alignment vertical="center"/>
      <protection locked="0"/>
    </xf>
    <xf numFmtId="0" fontId="0" fillId="33" borderId="29" xfId="0" applyFont="1" applyFill="1" applyBorder="1" applyAlignment="1">
      <alignment horizontal="center"/>
    </xf>
    <xf numFmtId="43" fontId="0" fillId="33" borderId="29" xfId="0" applyNumberFormat="1" applyFont="1" applyFill="1" applyBorder="1" applyAlignment="1">
      <alignment horizontal="center"/>
    </xf>
    <xf numFmtId="43" fontId="0" fillId="33" borderId="30" xfId="0" applyNumberFormat="1" applyFont="1" applyFill="1" applyBorder="1" applyAlignment="1">
      <alignment horizontal="center"/>
    </xf>
    <xf numFmtId="0" fontId="0" fillId="33" borderId="0" xfId="0" applyFont="1" applyFill="1" applyAlignment="1">
      <alignment/>
    </xf>
    <xf numFmtId="2" fontId="0" fillId="33" borderId="0" xfId="0" applyNumberFormat="1" applyFill="1" applyAlignment="1">
      <alignment horizontal="center"/>
    </xf>
    <xf numFmtId="2" fontId="0" fillId="34" borderId="10" xfId="0" applyNumberFormat="1" applyFill="1" applyBorder="1" applyAlignment="1">
      <alignment horizontal="center"/>
    </xf>
    <xf numFmtId="0" fontId="0" fillId="33" borderId="0" xfId="0" applyFill="1" applyAlignment="1">
      <alignment horizontal="left"/>
    </xf>
    <xf numFmtId="0" fontId="0" fillId="33" borderId="0" xfId="0" applyFont="1" applyFill="1" applyAlignment="1">
      <alignment horizontal="left"/>
    </xf>
    <xf numFmtId="0" fontId="0" fillId="36" borderId="0" xfId="0" applyFill="1" applyAlignment="1">
      <alignment horizontal="left"/>
    </xf>
    <xf numFmtId="0" fontId="0" fillId="36" borderId="0" xfId="0" applyFill="1" applyAlignment="1">
      <alignment horizontal="center"/>
    </xf>
    <xf numFmtId="0" fontId="13" fillId="35" borderId="83" xfId="0" applyFont="1" applyFill="1" applyBorder="1" applyAlignment="1" applyProtection="1">
      <alignment vertical="center"/>
      <protection locked="0"/>
    </xf>
    <xf numFmtId="0" fontId="13" fillId="35" borderId="84" xfId="0" applyFont="1" applyFill="1" applyBorder="1" applyAlignment="1" applyProtection="1">
      <alignment vertical="center"/>
      <protection locked="0"/>
    </xf>
    <xf numFmtId="0" fontId="13" fillId="35" borderId="85" xfId="0" applyFont="1" applyFill="1" applyBorder="1" applyAlignment="1" applyProtection="1">
      <alignment horizontal="center" vertical="center"/>
      <protection locked="0"/>
    </xf>
    <xf numFmtId="2" fontId="13" fillId="35" borderId="85" xfId="0" applyNumberFormat="1" applyFont="1" applyFill="1" applyBorder="1" applyAlignment="1" applyProtection="1">
      <alignment horizontal="center" vertical="center"/>
      <protection locked="0"/>
    </xf>
    <xf numFmtId="0" fontId="13" fillId="35" borderId="85" xfId="0" applyFont="1" applyFill="1" applyBorder="1" applyAlignment="1" applyProtection="1">
      <alignment vertical="center"/>
      <protection locked="0"/>
    </xf>
    <xf numFmtId="0" fontId="0" fillId="34" borderId="85" xfId="0" applyFill="1" applyBorder="1" applyAlignment="1">
      <alignment vertical="center"/>
    </xf>
    <xf numFmtId="3" fontId="13" fillId="35" borderId="85" xfId="0" applyNumberFormat="1" applyFont="1" applyFill="1" applyBorder="1" applyAlignment="1" applyProtection="1">
      <alignment vertical="center"/>
      <protection locked="0"/>
    </xf>
    <xf numFmtId="43" fontId="0" fillId="33" borderId="85" xfId="0" applyNumberFormat="1" applyFill="1" applyBorder="1" applyAlignment="1">
      <alignment vertical="center"/>
    </xf>
    <xf numFmtId="3" fontId="0" fillId="34" borderId="85" xfId="0" applyNumberFormat="1" applyFill="1" applyBorder="1" applyAlignment="1">
      <alignment vertical="center"/>
    </xf>
    <xf numFmtId="41" fontId="0" fillId="34" borderId="20" xfId="0" applyNumberFormat="1" applyFill="1" applyBorder="1" applyAlignment="1">
      <alignment/>
    </xf>
    <xf numFmtId="41" fontId="0" fillId="33" borderId="74" xfId="0" applyNumberFormat="1" applyFill="1" applyBorder="1" applyAlignment="1">
      <alignment horizontal="center" wrapText="1"/>
    </xf>
    <xf numFmtId="41" fontId="0" fillId="33" borderId="86" xfId="0" applyNumberFormat="1" applyFill="1" applyBorder="1" applyAlignment="1">
      <alignment horizontal="center"/>
    </xf>
    <xf numFmtId="41" fontId="0" fillId="33" borderId="87" xfId="0" applyNumberFormat="1" applyFill="1" applyBorder="1" applyAlignment="1">
      <alignment vertical="center"/>
    </xf>
    <xf numFmtId="0" fontId="13" fillId="35" borderId="88" xfId="0" applyFont="1" applyFill="1" applyBorder="1" applyAlignment="1" applyProtection="1">
      <alignment horizontal="center" vertical="center"/>
      <protection locked="0"/>
    </xf>
    <xf numFmtId="2" fontId="13" fillId="35" borderId="88" xfId="0" applyNumberFormat="1" applyFont="1" applyFill="1" applyBorder="1" applyAlignment="1" applyProtection="1">
      <alignment horizontal="center" vertical="center"/>
      <protection locked="0"/>
    </xf>
    <xf numFmtId="0" fontId="13" fillId="35" borderId="88" xfId="0" applyFont="1" applyFill="1" applyBorder="1" applyAlignment="1" applyProtection="1">
      <alignment vertical="center"/>
      <protection locked="0"/>
    </xf>
    <xf numFmtId="0" fontId="0" fillId="34" borderId="88" xfId="0" applyFill="1" applyBorder="1" applyAlignment="1">
      <alignment vertical="center"/>
    </xf>
    <xf numFmtId="3" fontId="13" fillId="35" borderId="88" xfId="0" applyNumberFormat="1" applyFont="1" applyFill="1" applyBorder="1" applyAlignment="1" applyProtection="1">
      <alignment vertical="center"/>
      <protection locked="0"/>
    </xf>
    <xf numFmtId="43" fontId="0" fillId="33" borderId="88" xfId="0" applyNumberFormat="1" applyFill="1" applyBorder="1" applyAlignment="1">
      <alignment vertical="center"/>
    </xf>
    <xf numFmtId="3" fontId="0" fillId="34" borderId="88" xfId="0" applyNumberFormat="1" applyFill="1" applyBorder="1" applyAlignment="1">
      <alignment vertical="center"/>
    </xf>
    <xf numFmtId="41" fontId="0" fillId="33" borderId="89" xfId="0" applyNumberFormat="1" applyFill="1" applyBorder="1" applyAlignment="1">
      <alignment vertical="center"/>
    </xf>
    <xf numFmtId="0" fontId="13" fillId="35" borderId="90" xfId="0" applyFont="1" applyFill="1" applyBorder="1" applyAlignment="1" applyProtection="1">
      <alignment vertical="center"/>
      <protection locked="0"/>
    </xf>
    <xf numFmtId="0" fontId="13" fillId="35" borderId="91" xfId="0" applyFont="1" applyFill="1" applyBorder="1" applyAlignment="1" applyProtection="1">
      <alignment vertical="center"/>
      <protection locked="0"/>
    </xf>
    <xf numFmtId="0" fontId="13" fillId="35" borderId="92" xfId="0" applyFont="1" applyFill="1" applyBorder="1" applyAlignment="1" applyProtection="1">
      <alignment horizontal="center" vertical="center"/>
      <protection locked="0"/>
    </xf>
    <xf numFmtId="2" fontId="13" fillId="35" borderId="92" xfId="0" applyNumberFormat="1" applyFont="1" applyFill="1" applyBorder="1" applyAlignment="1" applyProtection="1">
      <alignment horizontal="center" vertical="center"/>
      <protection locked="0"/>
    </xf>
    <xf numFmtId="0" fontId="13" fillId="35" borderId="92" xfId="0" applyFont="1" applyFill="1" applyBorder="1" applyAlignment="1" applyProtection="1">
      <alignment vertical="center"/>
      <protection locked="0"/>
    </xf>
    <xf numFmtId="0" fontId="0" fillId="34" borderId="92" xfId="0" applyFill="1" applyBorder="1" applyAlignment="1">
      <alignment vertical="center"/>
    </xf>
    <xf numFmtId="3" fontId="13" fillId="35" borderId="92" xfId="0" applyNumberFormat="1" applyFont="1" applyFill="1" applyBorder="1" applyAlignment="1" applyProtection="1">
      <alignment vertical="center"/>
      <protection locked="0"/>
    </xf>
    <xf numFmtId="43" fontId="0" fillId="33" borderId="92" xfId="0" applyNumberFormat="1" applyFill="1" applyBorder="1" applyAlignment="1">
      <alignment vertical="center"/>
    </xf>
    <xf numFmtId="3" fontId="0" fillId="34" borderId="92" xfId="0" applyNumberFormat="1" applyFill="1" applyBorder="1" applyAlignment="1">
      <alignment vertical="center"/>
    </xf>
    <xf numFmtId="0" fontId="13" fillId="35" borderId="93" xfId="0" applyFont="1" applyFill="1" applyBorder="1" applyAlignment="1" applyProtection="1">
      <alignment horizontal="center" vertical="center"/>
      <protection locked="0"/>
    </xf>
    <xf numFmtId="41" fontId="0" fillId="33" borderId="94" xfId="0" applyNumberFormat="1" applyFill="1" applyBorder="1" applyAlignment="1">
      <alignment vertical="center"/>
    </xf>
    <xf numFmtId="41" fontId="3" fillId="33" borderId="95" xfId="0" applyNumberFormat="1"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xf>
    <xf numFmtId="0" fontId="0" fillId="33" borderId="96" xfId="0" applyFont="1" applyFill="1" applyBorder="1" applyAlignment="1">
      <alignment/>
    </xf>
    <xf numFmtId="0" fontId="0" fillId="33" borderId="97" xfId="0" applyFont="1" applyFill="1" applyBorder="1" applyAlignment="1">
      <alignment/>
    </xf>
    <xf numFmtId="0" fontId="0" fillId="33" borderId="72"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98" xfId="0" applyFont="1" applyFill="1" applyBorder="1" applyAlignment="1">
      <alignment/>
    </xf>
    <xf numFmtId="173" fontId="3" fillId="35" borderId="98" xfId="0" applyNumberFormat="1" applyFont="1" applyFill="1" applyBorder="1" applyAlignment="1" applyProtection="1">
      <alignment/>
      <protection locked="0"/>
    </xf>
    <xf numFmtId="0" fontId="0" fillId="33" borderId="99" xfId="0" applyFont="1" applyFill="1" applyBorder="1" applyAlignment="1">
      <alignment/>
    </xf>
    <xf numFmtId="0" fontId="7" fillId="33" borderId="0" xfId="0" applyFont="1" applyFill="1" applyAlignment="1">
      <alignment/>
    </xf>
    <xf numFmtId="0" fontId="0" fillId="33" borderId="0" xfId="0" applyFont="1" applyFill="1" applyBorder="1" applyAlignment="1">
      <alignment/>
    </xf>
    <xf numFmtId="0" fontId="0" fillId="35" borderId="99" xfId="0" applyFont="1" applyFill="1" applyBorder="1" applyAlignment="1">
      <alignment/>
    </xf>
    <xf numFmtId="0" fontId="0" fillId="33" borderId="21" xfId="0" applyFont="1" applyFill="1" applyBorder="1" applyAlignment="1">
      <alignment/>
    </xf>
    <xf numFmtId="173" fontId="3" fillId="35" borderId="21" xfId="0" applyNumberFormat="1" applyFont="1" applyFill="1" applyBorder="1" applyAlignment="1" applyProtection="1">
      <alignment/>
      <protection locked="0"/>
    </xf>
    <xf numFmtId="0" fontId="7" fillId="33" borderId="21" xfId="0" applyFont="1" applyFill="1" applyBorder="1" applyAlignment="1">
      <alignment/>
    </xf>
    <xf numFmtId="0" fontId="7" fillId="33" borderId="0" xfId="0" applyFont="1" applyFill="1" applyBorder="1" applyAlignment="1">
      <alignment/>
    </xf>
    <xf numFmtId="0" fontId="0" fillId="35" borderId="100" xfId="0" applyFont="1" applyFill="1" applyBorder="1" applyAlignment="1">
      <alignment/>
    </xf>
    <xf numFmtId="0" fontId="0" fillId="33" borderId="17" xfId="0" applyFont="1" applyFill="1" applyBorder="1" applyAlignment="1">
      <alignment/>
    </xf>
    <xf numFmtId="0" fontId="3" fillId="33" borderId="101" xfId="0" applyFont="1" applyFill="1" applyBorder="1" applyAlignment="1">
      <alignment/>
    </xf>
    <xf numFmtId="0" fontId="0" fillId="33" borderId="17" xfId="0" applyFont="1" applyFill="1" applyBorder="1" applyAlignment="1">
      <alignment/>
    </xf>
    <xf numFmtId="0" fontId="0" fillId="33" borderId="102" xfId="0" applyFont="1" applyFill="1" applyBorder="1" applyAlignment="1">
      <alignment/>
    </xf>
    <xf numFmtId="0" fontId="0" fillId="33" borderId="102" xfId="0" applyFont="1" applyFill="1" applyBorder="1" applyAlignment="1">
      <alignment/>
    </xf>
    <xf numFmtId="0" fontId="0" fillId="33" borderId="101" xfId="0" applyFont="1" applyFill="1" applyBorder="1" applyAlignment="1">
      <alignment/>
    </xf>
    <xf numFmtId="0" fontId="0" fillId="33" borderId="18" xfId="0" applyFont="1" applyFill="1" applyBorder="1" applyAlignment="1">
      <alignment/>
    </xf>
    <xf numFmtId="0" fontId="0" fillId="33" borderId="13" xfId="0" applyFont="1" applyFill="1" applyBorder="1" applyAlignment="1">
      <alignment/>
    </xf>
    <xf numFmtId="0" fontId="3" fillId="35" borderId="73" xfId="0" applyFont="1" applyFill="1" applyBorder="1" applyAlignment="1" applyProtection="1">
      <alignment/>
      <protection locked="0"/>
    </xf>
    <xf numFmtId="0" fontId="3" fillId="35" borderId="71" xfId="0" applyFont="1" applyFill="1" applyBorder="1" applyAlignment="1" applyProtection="1">
      <alignment/>
      <protection locked="0"/>
    </xf>
    <xf numFmtId="0" fontId="0" fillId="33" borderId="75" xfId="0" applyFont="1" applyFill="1" applyBorder="1" applyAlignment="1">
      <alignment/>
    </xf>
    <xf numFmtId="0" fontId="7" fillId="33" borderId="13" xfId="0" applyFont="1" applyFill="1" applyBorder="1" applyAlignment="1">
      <alignment/>
    </xf>
    <xf numFmtId="0" fontId="7" fillId="33" borderId="0" xfId="0" applyFont="1" applyFill="1" applyBorder="1" applyAlignment="1">
      <alignment/>
    </xf>
    <xf numFmtId="0" fontId="3" fillId="35" borderId="23" xfId="0" applyFont="1" applyFill="1" applyBorder="1" applyAlignment="1" applyProtection="1">
      <alignment/>
      <protection locked="0"/>
    </xf>
    <xf numFmtId="0" fontId="3" fillId="35" borderId="100" xfId="0" applyFont="1" applyFill="1" applyBorder="1" applyAlignment="1" applyProtection="1">
      <alignment/>
      <protection locked="0"/>
    </xf>
    <xf numFmtId="3" fontId="0" fillId="33" borderId="0" xfId="0" applyNumberFormat="1" applyFont="1" applyFill="1" applyBorder="1" applyAlignment="1">
      <alignment/>
    </xf>
    <xf numFmtId="0" fontId="0" fillId="33" borderId="21" xfId="0" applyFont="1" applyFill="1" applyBorder="1" applyAlignment="1">
      <alignment/>
    </xf>
    <xf numFmtId="0" fontId="3" fillId="35" borderId="24" xfId="0" applyFont="1" applyFill="1" applyBorder="1" applyAlignment="1" applyProtection="1">
      <alignment/>
      <protection locked="0"/>
    </xf>
    <xf numFmtId="0" fontId="0" fillId="33" borderId="103" xfId="0" applyFont="1" applyFill="1" applyBorder="1" applyAlignment="1">
      <alignment/>
    </xf>
    <xf numFmtId="0" fontId="0" fillId="33" borderId="82" xfId="0" applyFont="1" applyFill="1" applyBorder="1" applyAlignment="1">
      <alignment/>
    </xf>
    <xf numFmtId="0" fontId="7" fillId="33" borderId="98" xfId="0" applyFont="1" applyFill="1" applyBorder="1" applyAlignment="1">
      <alignment/>
    </xf>
    <xf numFmtId="0" fontId="0" fillId="33" borderId="104" xfId="0" applyFont="1" applyFill="1" applyBorder="1" applyAlignment="1">
      <alignment/>
    </xf>
    <xf numFmtId="0" fontId="0" fillId="33" borderId="16" xfId="0" applyFont="1" applyFill="1" applyBorder="1" applyAlignment="1">
      <alignment/>
    </xf>
    <xf numFmtId="0" fontId="7" fillId="33" borderId="102" xfId="0" applyFont="1" applyFill="1" applyBorder="1" applyAlignment="1">
      <alignment/>
    </xf>
    <xf numFmtId="0" fontId="21" fillId="33" borderId="0" xfId="0" applyFont="1" applyFill="1" applyAlignment="1">
      <alignment/>
    </xf>
    <xf numFmtId="0" fontId="0" fillId="33" borderId="0" xfId="0" applyFont="1" applyFill="1" applyAlignment="1">
      <alignment horizontal="left"/>
    </xf>
    <xf numFmtId="3" fontId="0" fillId="33" borderId="23" xfId="0" applyNumberFormat="1" applyFont="1" applyFill="1" applyBorder="1" applyAlignment="1">
      <alignment horizontal="center"/>
    </xf>
    <xf numFmtId="0" fontId="0" fillId="36" borderId="0" xfId="0" applyFont="1" applyFill="1" applyAlignment="1">
      <alignment horizontal="left"/>
    </xf>
    <xf numFmtId="43" fontId="0" fillId="34" borderId="10" xfId="0" applyNumberFormat="1" applyFont="1" applyFill="1" applyBorder="1" applyAlignment="1">
      <alignment/>
    </xf>
    <xf numFmtId="0" fontId="0" fillId="33" borderId="33" xfId="0" applyFont="1" applyFill="1" applyBorder="1" applyAlignment="1">
      <alignment horizontal="center"/>
    </xf>
    <xf numFmtId="0" fontId="3" fillId="33" borderId="39" xfId="0" applyFont="1" applyFill="1" applyBorder="1" applyAlignment="1">
      <alignment horizontal="center"/>
    </xf>
    <xf numFmtId="0" fontId="3" fillId="33" borderId="35" xfId="0" applyFont="1" applyFill="1" applyBorder="1" applyAlignment="1">
      <alignment horizontal="center"/>
    </xf>
    <xf numFmtId="0" fontId="3" fillId="33" borderId="36" xfId="0" applyFont="1" applyFill="1" applyBorder="1" applyAlignment="1">
      <alignment horizontal="center"/>
    </xf>
    <xf numFmtId="0" fontId="0" fillId="33" borderId="105" xfId="0" applyFont="1" applyFill="1" applyBorder="1" applyAlignment="1">
      <alignment/>
    </xf>
    <xf numFmtId="0" fontId="0" fillId="33" borderId="106" xfId="0" applyFont="1" applyFill="1" applyBorder="1" applyAlignment="1">
      <alignment/>
    </xf>
    <xf numFmtId="0" fontId="0" fillId="33" borderId="107" xfId="0" applyFont="1" applyFill="1" applyBorder="1" applyAlignment="1">
      <alignment/>
    </xf>
    <xf numFmtId="0" fontId="0" fillId="33" borderId="82" xfId="0" applyFill="1" applyBorder="1" applyAlignment="1">
      <alignment/>
    </xf>
    <xf numFmtId="0" fontId="0" fillId="33" borderId="108" xfId="0" applyFont="1" applyFill="1" applyBorder="1" applyAlignment="1">
      <alignment/>
    </xf>
    <xf numFmtId="0" fontId="0" fillId="33" borderId="109" xfId="0" applyFill="1" applyBorder="1" applyAlignment="1">
      <alignment/>
    </xf>
    <xf numFmtId="0" fontId="0" fillId="33" borderId="110" xfId="0" applyFill="1" applyBorder="1" applyAlignment="1">
      <alignment/>
    </xf>
    <xf numFmtId="173" fontId="3" fillId="35" borderId="111" xfId="0" applyNumberFormat="1" applyFont="1" applyFill="1" applyBorder="1" applyAlignment="1" applyProtection="1">
      <alignment/>
      <protection locked="0"/>
    </xf>
    <xf numFmtId="0" fontId="21" fillId="33" borderId="0" xfId="0" applyFont="1" applyFill="1" applyAlignment="1" applyProtection="1">
      <alignment/>
      <protection/>
    </xf>
    <xf numFmtId="0" fontId="3" fillId="33" borderId="0" xfId="0" applyFont="1" applyFill="1" applyAlignment="1">
      <alignment/>
    </xf>
    <xf numFmtId="0" fontId="39" fillId="33" borderId="0" xfId="0" applyFont="1" applyFill="1" applyAlignment="1">
      <alignment horizontal="left"/>
    </xf>
    <xf numFmtId="2" fontId="39" fillId="33" borderId="0" xfId="0" applyNumberFormat="1" applyFont="1" applyFill="1" applyAlignment="1">
      <alignment horizontal="left"/>
    </xf>
    <xf numFmtId="3" fontId="39" fillId="33" borderId="0" xfId="0" applyNumberFormat="1" applyFont="1" applyFill="1" applyAlignment="1">
      <alignment horizontal="left"/>
    </xf>
    <xf numFmtId="43" fontId="39" fillId="33" borderId="0" xfId="0" applyNumberFormat="1" applyFont="1" applyFill="1" applyAlignment="1">
      <alignment horizontal="left"/>
    </xf>
    <xf numFmtId="41" fontId="39" fillId="33" borderId="0" xfId="0" applyNumberFormat="1" applyFont="1" applyFill="1" applyAlignment="1">
      <alignment horizontal="left"/>
    </xf>
    <xf numFmtId="0" fontId="0" fillId="33" borderId="0" xfId="57" applyFill="1" applyAlignment="1">
      <alignment horizontal="center"/>
      <protection/>
    </xf>
    <xf numFmtId="0" fontId="0" fillId="33" borderId="0" xfId="57" applyFill="1">
      <alignment/>
      <protection/>
    </xf>
    <xf numFmtId="2" fontId="0" fillId="33" borderId="0" xfId="57" applyNumberFormat="1" applyFill="1" applyAlignment="1">
      <alignment horizontal="center"/>
      <protection/>
    </xf>
    <xf numFmtId="3" fontId="0" fillId="33" borderId="0" xfId="57" applyNumberFormat="1" applyFill="1">
      <alignment/>
      <protection/>
    </xf>
    <xf numFmtId="43" fontId="0" fillId="33" borderId="0" xfId="57" applyNumberFormat="1" applyFill="1">
      <alignment/>
      <protection/>
    </xf>
    <xf numFmtId="41" fontId="0" fillId="33" borderId="0" xfId="57" applyNumberFormat="1" applyFill="1">
      <alignment/>
      <protection/>
    </xf>
    <xf numFmtId="3" fontId="0" fillId="34" borderId="10" xfId="57" applyNumberFormat="1" applyFill="1" applyBorder="1">
      <alignment/>
      <protection/>
    </xf>
    <xf numFmtId="0" fontId="0" fillId="34" borderId="71" xfId="57" applyFill="1" applyBorder="1" applyAlignment="1">
      <alignment horizontal="center" wrapText="1"/>
      <protection/>
    </xf>
    <xf numFmtId="3" fontId="0" fillId="34" borderId="12" xfId="57" applyNumberFormat="1" applyFill="1" applyBorder="1" applyAlignment="1">
      <alignment horizontal="center" wrapText="1"/>
      <protection/>
    </xf>
    <xf numFmtId="3" fontId="0" fillId="33" borderId="72" xfId="57" applyNumberFormat="1" applyFill="1" applyBorder="1" applyAlignment="1">
      <alignment horizontal="center" wrapText="1"/>
      <protection/>
    </xf>
    <xf numFmtId="43" fontId="0" fillId="33" borderId="73" xfId="57" applyNumberFormat="1" applyFill="1" applyBorder="1" applyAlignment="1">
      <alignment horizontal="center" wrapText="1"/>
      <protection/>
    </xf>
    <xf numFmtId="3" fontId="0" fillId="33" borderId="23" xfId="57" applyNumberFormat="1" applyFill="1" applyBorder="1" applyAlignment="1">
      <alignment horizontal="center"/>
      <protection/>
    </xf>
    <xf numFmtId="41" fontId="0" fillId="33" borderId="74" xfId="57" applyNumberFormat="1" applyFill="1" applyBorder="1" applyAlignment="1">
      <alignment horizontal="center" wrapText="1"/>
      <protection/>
    </xf>
    <xf numFmtId="0" fontId="0" fillId="33" borderId="0" xfId="57" applyFill="1" applyAlignment="1">
      <alignment horizontal="center" wrapText="1"/>
      <protection/>
    </xf>
    <xf numFmtId="0" fontId="0" fillId="33" borderId="63" xfId="57" applyFill="1" applyBorder="1" applyAlignment="1">
      <alignment horizontal="center"/>
      <protection/>
    </xf>
    <xf numFmtId="0" fontId="0" fillId="33" borderId="29" xfId="57" applyFill="1" applyBorder="1" applyAlignment="1">
      <alignment horizontal="center"/>
      <protection/>
    </xf>
    <xf numFmtId="0" fontId="0" fillId="33" borderId="29" xfId="57" applyFont="1" applyFill="1" applyBorder="1" applyAlignment="1">
      <alignment horizontal="center"/>
      <protection/>
    </xf>
    <xf numFmtId="0" fontId="0" fillId="33" borderId="30" xfId="57" applyFill="1" applyBorder="1" applyAlignment="1">
      <alignment horizontal="center"/>
      <protection/>
    </xf>
    <xf numFmtId="0" fontId="0" fillId="34" borderId="23" xfId="57" applyFill="1" applyBorder="1" applyAlignment="1">
      <alignment horizontal="center"/>
      <protection/>
    </xf>
    <xf numFmtId="0" fontId="0" fillId="33" borderId="28" xfId="57" applyFill="1" applyBorder="1" applyAlignment="1">
      <alignment horizontal="center"/>
      <protection/>
    </xf>
    <xf numFmtId="3" fontId="0" fillId="33" borderId="30" xfId="57" applyNumberFormat="1" applyFill="1" applyBorder="1" applyAlignment="1">
      <alignment horizontal="center"/>
      <protection/>
    </xf>
    <xf numFmtId="3" fontId="0" fillId="33" borderId="37" xfId="57" applyNumberFormat="1" applyFill="1" applyBorder="1" applyAlignment="1">
      <alignment horizontal="center"/>
      <protection/>
    </xf>
    <xf numFmtId="43" fontId="0" fillId="33" borderId="29" xfId="57" applyNumberFormat="1" applyFont="1" applyFill="1" applyBorder="1" applyAlignment="1">
      <alignment horizontal="center"/>
      <protection/>
    </xf>
    <xf numFmtId="43" fontId="0" fillId="33" borderId="30" xfId="57" applyNumberFormat="1" applyFont="1" applyFill="1" applyBorder="1" applyAlignment="1">
      <alignment horizontal="center"/>
      <protection/>
    </xf>
    <xf numFmtId="0" fontId="0" fillId="34" borderId="0" xfId="57" applyFill="1" applyBorder="1" applyAlignment="1">
      <alignment horizontal="center"/>
      <protection/>
    </xf>
    <xf numFmtId="3" fontId="0" fillId="33" borderId="21" xfId="57" applyNumberFormat="1" applyFill="1" applyBorder="1" applyAlignment="1">
      <alignment horizontal="center"/>
      <protection/>
    </xf>
    <xf numFmtId="43" fontId="0" fillId="33" borderId="23" xfId="57" applyNumberFormat="1" applyFill="1" applyBorder="1" applyAlignment="1">
      <alignment horizontal="center"/>
      <protection/>
    </xf>
    <xf numFmtId="3" fontId="0" fillId="34" borderId="0" xfId="57" applyNumberFormat="1" applyFill="1" applyBorder="1" applyAlignment="1">
      <alignment horizontal="center"/>
      <protection/>
    </xf>
    <xf numFmtId="3" fontId="0" fillId="33" borderId="23" xfId="57" applyNumberFormat="1" applyFont="1" applyFill="1" applyBorder="1" applyAlignment="1">
      <alignment horizontal="center"/>
      <protection/>
    </xf>
    <xf numFmtId="41" fontId="0" fillId="33" borderId="86" xfId="57" applyNumberFormat="1" applyFill="1" applyBorder="1" applyAlignment="1">
      <alignment horizontal="center"/>
      <protection/>
    </xf>
    <xf numFmtId="0" fontId="0" fillId="33" borderId="64" xfId="57" applyFill="1" applyBorder="1" applyAlignment="1">
      <alignment horizontal="center"/>
      <protection/>
    </xf>
    <xf numFmtId="0" fontId="0" fillId="33" borderId="32" xfId="57" applyFont="1" applyFill="1" applyBorder="1" applyAlignment="1">
      <alignment horizontal="center" wrapText="1"/>
      <protection/>
    </xf>
    <xf numFmtId="0" fontId="0" fillId="33" borderId="32" xfId="57" applyFill="1" applyBorder="1" applyAlignment="1">
      <alignment horizontal="center"/>
      <protection/>
    </xf>
    <xf numFmtId="2" fontId="0" fillId="33" borderId="32" xfId="57" applyNumberFormat="1" applyFill="1" applyBorder="1" applyAlignment="1">
      <alignment horizontal="center"/>
      <protection/>
    </xf>
    <xf numFmtId="0" fontId="0" fillId="33" borderId="33" xfId="57" applyFill="1" applyBorder="1" applyAlignment="1">
      <alignment horizontal="center"/>
      <protection/>
    </xf>
    <xf numFmtId="0" fontId="0" fillId="33" borderId="31" xfId="57" applyFill="1" applyBorder="1" applyAlignment="1">
      <alignment horizontal="center"/>
      <protection/>
    </xf>
    <xf numFmtId="3" fontId="0" fillId="33" borderId="33" xfId="57" applyNumberFormat="1" applyFill="1" applyBorder="1" applyAlignment="1">
      <alignment horizontal="center"/>
      <protection/>
    </xf>
    <xf numFmtId="3" fontId="0" fillId="33" borderId="38" xfId="57" applyNumberFormat="1" applyFill="1" applyBorder="1" applyAlignment="1">
      <alignment horizontal="center"/>
      <protection/>
    </xf>
    <xf numFmtId="43" fontId="0" fillId="33" borderId="32" xfId="57" applyNumberFormat="1" applyFill="1" applyBorder="1" applyAlignment="1">
      <alignment horizontal="center"/>
      <protection/>
    </xf>
    <xf numFmtId="43" fontId="0" fillId="33" borderId="33" xfId="57" applyNumberFormat="1" applyFill="1" applyBorder="1" applyAlignment="1">
      <alignment horizontal="center"/>
      <protection/>
    </xf>
    <xf numFmtId="0" fontId="3" fillId="33" borderId="65" xfId="57" applyFont="1" applyFill="1" applyBorder="1" applyAlignment="1">
      <alignment horizontal="center"/>
      <protection/>
    </xf>
    <xf numFmtId="0" fontId="3" fillId="33" borderId="35" xfId="57" applyFont="1" applyFill="1" applyBorder="1" applyAlignment="1">
      <alignment horizontal="center"/>
      <protection/>
    </xf>
    <xf numFmtId="2" fontId="3" fillId="33" borderId="35" xfId="57" applyNumberFormat="1" applyFont="1" applyFill="1" applyBorder="1" applyAlignment="1">
      <alignment horizontal="center"/>
      <protection/>
    </xf>
    <xf numFmtId="0" fontId="3" fillId="33" borderId="36" xfId="57" applyFont="1" applyFill="1" applyBorder="1" applyAlignment="1">
      <alignment horizontal="center"/>
      <protection/>
    </xf>
    <xf numFmtId="0" fontId="3" fillId="34" borderId="24" xfId="57" applyFont="1" applyFill="1" applyBorder="1" applyAlignment="1">
      <alignment horizontal="center"/>
      <protection/>
    </xf>
    <xf numFmtId="0" fontId="3" fillId="33" borderId="34" xfId="57" applyFont="1" applyFill="1" applyBorder="1" applyAlignment="1">
      <alignment horizontal="center"/>
      <protection/>
    </xf>
    <xf numFmtId="3" fontId="3" fillId="33" borderId="36" xfId="57" applyNumberFormat="1" applyFont="1" applyFill="1" applyBorder="1" applyAlignment="1">
      <alignment horizontal="center"/>
      <protection/>
    </xf>
    <xf numFmtId="3" fontId="3" fillId="33" borderId="39" xfId="57" applyNumberFormat="1" applyFont="1" applyFill="1" applyBorder="1" applyAlignment="1">
      <alignment horizontal="center"/>
      <protection/>
    </xf>
    <xf numFmtId="43" fontId="3" fillId="33" borderId="35" xfId="57" applyNumberFormat="1" applyFont="1" applyFill="1" applyBorder="1" applyAlignment="1">
      <alignment horizontal="center"/>
      <protection/>
    </xf>
    <xf numFmtId="43" fontId="3" fillId="33" borderId="36" xfId="57" applyNumberFormat="1" applyFont="1" applyFill="1" applyBorder="1" applyAlignment="1">
      <alignment horizontal="center"/>
      <protection/>
    </xf>
    <xf numFmtId="0" fontId="3" fillId="34" borderId="50" xfId="57" applyFont="1" applyFill="1" applyBorder="1" applyAlignment="1">
      <alignment horizontal="center"/>
      <protection/>
    </xf>
    <xf numFmtId="3" fontId="3" fillId="33" borderId="22" xfId="57" applyNumberFormat="1" applyFont="1" applyFill="1" applyBorder="1" applyAlignment="1">
      <alignment horizontal="center"/>
      <protection/>
    </xf>
    <xf numFmtId="43" fontId="3" fillId="33" borderId="24" xfId="57" applyNumberFormat="1" applyFont="1" applyFill="1" applyBorder="1" applyAlignment="1">
      <alignment horizontal="center"/>
      <protection/>
    </xf>
    <xf numFmtId="3" fontId="3" fillId="34" borderId="50" xfId="57" applyNumberFormat="1" applyFont="1" applyFill="1" applyBorder="1" applyAlignment="1">
      <alignment horizontal="center"/>
      <protection/>
    </xf>
    <xf numFmtId="3" fontId="3" fillId="33" borderId="24" xfId="57" applyNumberFormat="1" applyFont="1" applyFill="1" applyBorder="1" applyAlignment="1">
      <alignment horizontal="center"/>
      <protection/>
    </xf>
    <xf numFmtId="41" fontId="3" fillId="33" borderId="95" xfId="57" applyNumberFormat="1" applyFont="1" applyFill="1" applyBorder="1" applyAlignment="1">
      <alignment horizontal="center"/>
      <protection/>
    </xf>
    <xf numFmtId="0" fontId="13" fillId="35" borderId="93" xfId="57" applyFont="1" applyFill="1" applyBorder="1" applyAlignment="1" applyProtection="1">
      <alignment horizontal="center" vertical="center"/>
      <protection locked="0"/>
    </xf>
    <xf numFmtId="0" fontId="13" fillId="35" borderId="90" xfId="57" applyFont="1" applyFill="1" applyBorder="1" applyAlignment="1" applyProtection="1">
      <alignment vertical="center"/>
      <protection locked="0"/>
    </xf>
    <xf numFmtId="0" fontId="13" fillId="35" borderId="91" xfId="57" applyFont="1" applyFill="1" applyBorder="1" applyAlignment="1" applyProtection="1">
      <alignment vertical="center"/>
      <protection locked="0"/>
    </xf>
    <xf numFmtId="0" fontId="13" fillId="35" borderId="92" xfId="57" applyFont="1" applyFill="1" applyBorder="1" applyAlignment="1" applyProtection="1">
      <alignment horizontal="center" vertical="center"/>
      <protection locked="0"/>
    </xf>
    <xf numFmtId="2" fontId="13" fillId="35" borderId="92" xfId="57" applyNumberFormat="1" applyFont="1" applyFill="1" applyBorder="1" applyAlignment="1" applyProtection="1">
      <alignment horizontal="center" vertical="center"/>
      <protection locked="0"/>
    </xf>
    <xf numFmtId="0" fontId="13" fillId="35" borderId="92" xfId="57" applyFont="1" applyFill="1" applyBorder="1" applyAlignment="1" applyProtection="1">
      <alignment vertical="center"/>
      <protection locked="0"/>
    </xf>
    <xf numFmtId="0" fontId="0" fillId="34" borderId="92" xfId="57" applyFill="1" applyBorder="1" applyAlignment="1">
      <alignment vertical="center"/>
      <protection/>
    </xf>
    <xf numFmtId="3" fontId="13" fillId="35" borderId="92" xfId="57" applyNumberFormat="1" applyFont="1" applyFill="1" applyBorder="1" applyAlignment="1" applyProtection="1">
      <alignment vertical="center"/>
      <protection locked="0"/>
    </xf>
    <xf numFmtId="43" fontId="0" fillId="33" borderId="92" xfId="57" applyNumberFormat="1" applyFill="1" applyBorder="1" applyAlignment="1">
      <alignment vertical="center"/>
      <protection/>
    </xf>
    <xf numFmtId="3" fontId="0" fillId="34" borderId="92" xfId="57" applyNumberFormat="1" applyFill="1" applyBorder="1" applyAlignment="1">
      <alignment vertical="center"/>
      <protection/>
    </xf>
    <xf numFmtId="41" fontId="0" fillId="33" borderId="94" xfId="57" applyNumberFormat="1" applyFill="1" applyBorder="1" applyAlignment="1">
      <alignment vertical="center"/>
      <protection/>
    </xf>
    <xf numFmtId="3" fontId="0" fillId="34" borderId="51" xfId="57" applyNumberFormat="1" applyFill="1" applyBorder="1" applyAlignment="1">
      <alignment vertical="center"/>
      <protection/>
    </xf>
    <xf numFmtId="0" fontId="0" fillId="33" borderId="0" xfId="57" applyFill="1" applyAlignment="1">
      <alignment vertical="center"/>
      <protection/>
    </xf>
    <xf numFmtId="0" fontId="13" fillId="35" borderId="67" xfId="57" applyFont="1" applyFill="1" applyBorder="1" applyAlignment="1" applyProtection="1">
      <alignment horizontal="center" vertical="center"/>
      <protection locked="0"/>
    </xf>
    <xf numFmtId="0" fontId="13" fillId="35" borderId="42" xfId="57" applyFont="1" applyFill="1" applyBorder="1" applyAlignment="1" applyProtection="1">
      <alignment vertical="center"/>
      <protection locked="0"/>
    </xf>
    <xf numFmtId="0" fontId="13" fillId="35" borderId="83" xfId="57" applyFont="1" applyFill="1" applyBorder="1" applyAlignment="1" applyProtection="1">
      <alignment vertical="center"/>
      <protection locked="0"/>
    </xf>
    <xf numFmtId="0" fontId="13" fillId="35" borderId="85" xfId="57" applyFont="1" applyFill="1" applyBorder="1" applyAlignment="1" applyProtection="1">
      <alignment horizontal="center" vertical="center"/>
      <protection locked="0"/>
    </xf>
    <xf numFmtId="2" fontId="13" fillId="35" borderId="85" xfId="57" applyNumberFormat="1" applyFont="1" applyFill="1" applyBorder="1" applyAlignment="1" applyProtection="1">
      <alignment horizontal="center" vertical="center"/>
      <protection locked="0"/>
    </xf>
    <xf numFmtId="0" fontId="13" fillId="35" borderId="85" xfId="57" applyFont="1" applyFill="1" applyBorder="1" applyAlignment="1" applyProtection="1">
      <alignment vertical="center"/>
      <protection locked="0"/>
    </xf>
    <xf numFmtId="0" fontId="0" fillId="34" borderId="85" xfId="57" applyFill="1" applyBorder="1" applyAlignment="1">
      <alignment vertical="center"/>
      <protection/>
    </xf>
    <xf numFmtId="3" fontId="13" fillId="35" borderId="85" xfId="57" applyNumberFormat="1" applyFont="1" applyFill="1" applyBorder="1" applyAlignment="1" applyProtection="1">
      <alignment vertical="center"/>
      <protection locked="0"/>
    </xf>
    <xf numFmtId="43" fontId="0" fillId="33" borderId="85" xfId="57" applyNumberFormat="1" applyFill="1" applyBorder="1" applyAlignment="1">
      <alignment vertical="center"/>
      <protection/>
    </xf>
    <xf numFmtId="3" fontId="0" fillId="34" borderId="85" xfId="57" applyNumberFormat="1" applyFill="1" applyBorder="1" applyAlignment="1">
      <alignment vertical="center"/>
      <protection/>
    </xf>
    <xf numFmtId="41" fontId="0" fillId="33" borderId="87" xfId="57" applyNumberFormat="1" applyFill="1" applyBorder="1" applyAlignment="1">
      <alignment vertical="center"/>
      <protection/>
    </xf>
    <xf numFmtId="3" fontId="0" fillId="34" borderId="52" xfId="57" applyNumberFormat="1" applyFill="1" applyBorder="1" applyAlignment="1">
      <alignment vertical="center"/>
      <protection/>
    </xf>
    <xf numFmtId="0" fontId="13" fillId="35" borderId="68" xfId="57" applyFont="1" applyFill="1" applyBorder="1" applyAlignment="1" applyProtection="1">
      <alignment horizontal="center" vertical="center"/>
      <protection locked="0"/>
    </xf>
    <xf numFmtId="0" fontId="13" fillId="35" borderId="44" xfId="57" applyFont="1" applyFill="1" applyBorder="1" applyAlignment="1" applyProtection="1">
      <alignment vertical="center"/>
      <protection locked="0"/>
    </xf>
    <xf numFmtId="0" fontId="13" fillId="35" borderId="84" xfId="57" applyFont="1" applyFill="1" applyBorder="1" applyAlignment="1" applyProtection="1">
      <alignment vertical="center"/>
      <protection locked="0"/>
    </xf>
    <xf numFmtId="0" fontId="13" fillId="35" borderId="88" xfId="57" applyFont="1" applyFill="1" applyBorder="1" applyAlignment="1" applyProtection="1">
      <alignment horizontal="center" vertical="center"/>
      <protection locked="0"/>
    </xf>
    <xf numFmtId="2" fontId="13" fillId="35" borderId="88" xfId="57" applyNumberFormat="1" applyFont="1" applyFill="1" applyBorder="1" applyAlignment="1" applyProtection="1">
      <alignment horizontal="center" vertical="center"/>
      <protection locked="0"/>
    </xf>
    <xf numFmtId="0" fontId="13" fillId="35" borderId="88" xfId="57" applyFont="1" applyFill="1" applyBorder="1" applyAlignment="1" applyProtection="1">
      <alignment vertical="center"/>
      <protection locked="0"/>
    </xf>
    <xf numFmtId="0" fontId="0" fillId="34" borderId="88" xfId="57" applyFill="1" applyBorder="1" applyAlignment="1">
      <alignment vertical="center"/>
      <protection/>
    </xf>
    <xf numFmtId="3" fontId="13" fillId="35" borderId="88" xfId="57" applyNumberFormat="1" applyFont="1" applyFill="1" applyBorder="1" applyAlignment="1" applyProtection="1">
      <alignment vertical="center"/>
      <protection locked="0"/>
    </xf>
    <xf numFmtId="43" fontId="0" fillId="33" borderId="88" xfId="57" applyNumberFormat="1" applyFill="1" applyBorder="1" applyAlignment="1">
      <alignment vertical="center"/>
      <protection/>
    </xf>
    <xf numFmtId="3" fontId="0" fillId="34" borderId="88" xfId="57" applyNumberFormat="1" applyFill="1" applyBorder="1" applyAlignment="1">
      <alignment vertical="center"/>
      <protection/>
    </xf>
    <xf numFmtId="41" fontId="0" fillId="33" borderId="89" xfId="57" applyNumberFormat="1" applyFill="1" applyBorder="1" applyAlignment="1">
      <alignment vertical="center"/>
      <protection/>
    </xf>
    <xf numFmtId="3" fontId="0" fillId="34" borderId="53" xfId="57" applyNumberFormat="1" applyFill="1" applyBorder="1" applyAlignment="1">
      <alignment vertical="center"/>
      <protection/>
    </xf>
    <xf numFmtId="0" fontId="0" fillId="33" borderId="0" xfId="57" applyFont="1" applyFill="1" applyAlignment="1">
      <alignment horizontal="left"/>
      <protection/>
    </xf>
    <xf numFmtId="0" fontId="21" fillId="33" borderId="0" xfId="57" applyFont="1" applyFill="1">
      <alignment/>
      <protection/>
    </xf>
    <xf numFmtId="0" fontId="0" fillId="33" borderId="0" xfId="57" applyFill="1" applyAlignment="1">
      <alignment horizontal="left"/>
      <protection/>
    </xf>
    <xf numFmtId="0" fontId="0" fillId="33" borderId="32" xfId="57" applyFill="1" applyBorder="1" applyAlignment="1">
      <alignment horizontal="center" wrapText="1"/>
      <protection/>
    </xf>
    <xf numFmtId="0" fontId="0" fillId="33" borderId="32" xfId="57" applyFont="1" applyFill="1" applyBorder="1" applyAlignment="1" quotePrefix="1">
      <alignment horizontal="center"/>
      <protection/>
    </xf>
    <xf numFmtId="0" fontId="22" fillId="33" borderId="0" xfId="0" applyFont="1" applyFill="1" applyAlignment="1">
      <alignment/>
    </xf>
    <xf numFmtId="0" fontId="22" fillId="33" borderId="0" xfId="0" applyFont="1" applyFill="1" applyBorder="1" applyAlignment="1" applyProtection="1">
      <alignment/>
      <protection/>
    </xf>
    <xf numFmtId="0" fontId="40" fillId="33" borderId="0" xfId="0" applyFont="1" applyFill="1" applyBorder="1" applyAlignment="1" applyProtection="1">
      <alignment horizontal="center" vertical="center"/>
      <protection/>
    </xf>
    <xf numFmtId="0" fontId="40" fillId="33" borderId="0" xfId="0" applyFont="1" applyFill="1" applyBorder="1" applyAlignment="1" applyProtection="1">
      <alignment horizontal="right" vertical="top"/>
      <protection/>
    </xf>
    <xf numFmtId="0" fontId="24" fillId="33" borderId="0" xfId="0" applyFont="1" applyFill="1" applyBorder="1" applyAlignment="1" applyProtection="1">
      <alignment/>
      <protection/>
    </xf>
    <xf numFmtId="0" fontId="40" fillId="33" borderId="0" xfId="0" applyFont="1" applyFill="1" applyAlignment="1" applyProtection="1">
      <alignment/>
      <protection/>
    </xf>
    <xf numFmtId="0" fontId="22" fillId="33" borderId="0" xfId="0" applyFont="1" applyFill="1" applyAlignment="1" applyProtection="1">
      <alignment/>
      <protection/>
    </xf>
    <xf numFmtId="0" fontId="22" fillId="33" borderId="0" xfId="0" applyFont="1" applyFill="1" applyBorder="1" applyAlignment="1">
      <alignment/>
    </xf>
    <xf numFmtId="0" fontId="41" fillId="33" borderId="0" xfId="0" applyFont="1" applyFill="1" applyAlignment="1">
      <alignment/>
    </xf>
    <xf numFmtId="0" fontId="42" fillId="33" borderId="0" xfId="0" applyFont="1" applyFill="1" applyBorder="1" applyAlignment="1" applyProtection="1">
      <alignment vertical="center"/>
      <protection/>
    </xf>
    <xf numFmtId="0" fontId="22" fillId="33" borderId="0" xfId="0" applyFont="1" applyFill="1" applyAlignment="1">
      <alignment/>
    </xf>
    <xf numFmtId="0" fontId="0" fillId="37" borderId="42" xfId="0" applyFont="1" applyFill="1" applyBorder="1" applyAlignment="1" applyProtection="1">
      <alignment vertical="center"/>
      <protection locked="0"/>
    </xf>
    <xf numFmtId="0" fontId="0" fillId="37" borderId="0" xfId="0" applyFont="1" applyFill="1" applyAlignment="1">
      <alignment vertical="center"/>
    </xf>
    <xf numFmtId="0" fontId="0" fillId="37" borderId="42" xfId="0" applyFont="1" applyFill="1" applyBorder="1" applyAlignment="1" applyProtection="1">
      <alignment horizontal="center" vertical="center"/>
      <protection locked="0"/>
    </xf>
    <xf numFmtId="0" fontId="3" fillId="35" borderId="42" xfId="57" applyFont="1" applyFill="1" applyBorder="1" applyAlignment="1" applyProtection="1">
      <alignment vertical="center"/>
      <protection locked="0"/>
    </xf>
    <xf numFmtId="43" fontId="0" fillId="37" borderId="85" xfId="0" applyNumberFormat="1" applyFont="1" applyFill="1" applyBorder="1" applyAlignment="1">
      <alignment vertical="center"/>
    </xf>
    <xf numFmtId="41" fontId="0" fillId="37" borderId="87" xfId="0" applyNumberFormat="1" applyFont="1" applyFill="1" applyBorder="1" applyAlignment="1">
      <alignment vertical="center"/>
    </xf>
    <xf numFmtId="0" fontId="0" fillId="34" borderId="85" xfId="0" applyFont="1" applyFill="1" applyBorder="1" applyAlignment="1">
      <alignment vertical="center"/>
    </xf>
    <xf numFmtId="3" fontId="0" fillId="34" borderId="85" xfId="0" applyNumberFormat="1" applyFont="1" applyFill="1" applyBorder="1" applyAlignment="1">
      <alignment vertical="center"/>
    </xf>
    <xf numFmtId="0" fontId="0" fillId="35" borderId="67" xfId="0" applyFont="1" applyFill="1" applyBorder="1" applyAlignment="1" applyProtection="1">
      <alignment horizontal="center" vertical="center"/>
      <protection locked="0"/>
    </xf>
    <xf numFmtId="0" fontId="0" fillId="35" borderId="42" xfId="0" applyFont="1" applyFill="1" applyBorder="1" applyAlignment="1" applyProtection="1">
      <alignment vertical="center"/>
      <protection locked="0"/>
    </xf>
    <xf numFmtId="0" fontId="0" fillId="35" borderId="83" xfId="0" applyFont="1" applyFill="1" applyBorder="1" applyAlignment="1" applyProtection="1">
      <alignment vertical="center"/>
      <protection locked="0"/>
    </xf>
    <xf numFmtId="0" fontId="0" fillId="35" borderId="85" xfId="0" applyFont="1" applyFill="1" applyBorder="1" applyAlignment="1" applyProtection="1">
      <alignment horizontal="center" vertical="center"/>
      <protection locked="0"/>
    </xf>
    <xf numFmtId="2" fontId="0" fillId="35" borderId="85" xfId="0" applyNumberFormat="1" applyFont="1" applyFill="1" applyBorder="1" applyAlignment="1" applyProtection="1">
      <alignment horizontal="center" vertical="center"/>
      <protection locked="0"/>
    </xf>
    <xf numFmtId="0" fontId="0" fillId="35" borderId="85" xfId="0" applyFont="1" applyFill="1" applyBorder="1" applyAlignment="1" applyProtection="1">
      <alignment vertical="center"/>
      <protection locked="0"/>
    </xf>
    <xf numFmtId="3" fontId="0" fillId="35" borderId="85" xfId="0" applyNumberFormat="1" applyFont="1" applyFill="1" applyBorder="1" applyAlignment="1" applyProtection="1">
      <alignment vertical="center"/>
      <protection locked="0"/>
    </xf>
    <xf numFmtId="177" fontId="0" fillId="37" borderId="67" xfId="0" applyNumberFormat="1" applyFont="1" applyFill="1" applyBorder="1" applyAlignment="1" applyProtection="1">
      <alignment horizontal="center" vertical="center"/>
      <protection locked="0"/>
    </xf>
    <xf numFmtId="0" fontId="0" fillId="37" borderId="48" xfId="0" applyFont="1" applyFill="1" applyBorder="1" applyAlignment="1" applyProtection="1">
      <alignment vertical="top" wrapText="1"/>
      <protection locked="0"/>
    </xf>
    <xf numFmtId="177" fontId="0" fillId="37" borderId="79" xfId="0" applyNumberFormat="1" applyFont="1" applyFill="1" applyBorder="1" applyAlignment="1" applyProtection="1">
      <alignment horizontal="center" vertical="center"/>
      <protection locked="0"/>
    </xf>
    <xf numFmtId="0" fontId="0" fillId="37" borderId="80" xfId="0" applyFont="1" applyFill="1" applyBorder="1" applyAlignment="1" applyProtection="1">
      <alignment horizontal="center" vertical="center"/>
      <protection locked="0"/>
    </xf>
    <xf numFmtId="0" fontId="0" fillId="37" borderId="42" xfId="0" applyFont="1" applyFill="1" applyBorder="1" applyAlignment="1" applyProtection="1">
      <alignment vertical="center" wrapText="1"/>
      <protection locked="0"/>
    </xf>
    <xf numFmtId="0" fontId="0" fillId="33" borderId="77" xfId="0" applyFont="1" applyFill="1" applyBorder="1" applyAlignment="1">
      <alignment horizontal="center" vertical="center"/>
    </xf>
    <xf numFmtId="0" fontId="13" fillId="35" borderId="112" xfId="0" applyFont="1" applyFill="1" applyBorder="1" applyAlignment="1" applyProtection="1">
      <alignment horizontal="center" vertical="center"/>
      <protection locked="0"/>
    </xf>
    <xf numFmtId="0" fontId="0" fillId="37" borderId="83" xfId="0" applyFont="1" applyFill="1" applyBorder="1" applyAlignment="1" applyProtection="1">
      <alignment horizontal="center" vertical="center"/>
      <protection locked="0"/>
    </xf>
    <xf numFmtId="184" fontId="0" fillId="37" borderId="42" xfId="0" applyNumberFormat="1" applyFont="1" applyFill="1" applyBorder="1" applyAlignment="1" applyProtection="1">
      <alignment horizontal="center" vertical="center"/>
      <protection locked="0"/>
    </xf>
    <xf numFmtId="184" fontId="0" fillId="37" borderId="83" xfId="0" applyNumberFormat="1" applyFont="1" applyFill="1" applyBorder="1" applyAlignment="1" applyProtection="1">
      <alignment horizontal="center" vertical="center"/>
      <protection locked="0"/>
    </xf>
    <xf numFmtId="184" fontId="13" fillId="35" borderId="83" xfId="0" applyNumberFormat="1" applyFont="1" applyFill="1" applyBorder="1" applyAlignment="1" applyProtection="1">
      <alignment horizontal="center" vertical="center"/>
      <protection locked="0"/>
    </xf>
    <xf numFmtId="184" fontId="13" fillId="35" borderId="84" xfId="0" applyNumberFormat="1" applyFont="1" applyFill="1" applyBorder="1" applyAlignment="1" applyProtection="1">
      <alignment horizontal="center" vertical="center"/>
      <protection locked="0"/>
    </xf>
    <xf numFmtId="43" fontId="0" fillId="37" borderId="42" xfId="0" applyNumberFormat="1" applyFont="1" applyFill="1" applyBorder="1" applyAlignment="1">
      <alignment horizontal="center" vertical="center"/>
    </xf>
    <xf numFmtId="43" fontId="0" fillId="37" borderId="43" xfId="0" applyNumberFormat="1" applyFont="1" applyFill="1" applyBorder="1" applyAlignment="1">
      <alignment horizontal="center" vertical="center"/>
    </xf>
    <xf numFmtId="43" fontId="0" fillId="37" borderId="26" xfId="0" applyNumberFormat="1" applyFont="1" applyFill="1" applyBorder="1" applyAlignment="1">
      <alignment horizontal="center" vertical="center"/>
    </xf>
    <xf numFmtId="41" fontId="0" fillId="37" borderId="26" xfId="0" applyNumberFormat="1" applyFont="1" applyFill="1" applyBorder="1" applyAlignment="1">
      <alignment horizontal="center" vertical="center"/>
    </xf>
    <xf numFmtId="43" fontId="0" fillId="37" borderId="48" xfId="0" applyNumberFormat="1" applyFont="1" applyFill="1" applyBorder="1" applyAlignment="1">
      <alignment horizontal="center" vertical="center"/>
    </xf>
    <xf numFmtId="43" fontId="0" fillId="33" borderId="43" xfId="0" applyNumberFormat="1" applyFill="1" applyBorder="1" applyAlignment="1">
      <alignment horizontal="center" vertical="center"/>
    </xf>
    <xf numFmtId="43" fontId="0" fillId="33" borderId="48" xfId="0" applyNumberFormat="1" applyFill="1" applyBorder="1" applyAlignment="1">
      <alignment horizontal="center" vertical="center"/>
    </xf>
    <xf numFmtId="3" fontId="0" fillId="38" borderId="61" xfId="0" applyNumberFormat="1" applyFont="1" applyFill="1" applyBorder="1" applyAlignment="1" applyProtection="1">
      <alignment horizontal="center" vertical="center"/>
      <protection locked="0"/>
    </xf>
    <xf numFmtId="3" fontId="0" fillId="38" borderId="26" xfId="0" applyNumberFormat="1" applyFont="1" applyFill="1" applyBorder="1" applyAlignment="1" applyProtection="1">
      <alignment horizontal="center" vertical="center"/>
      <protection locked="0"/>
    </xf>
    <xf numFmtId="41" fontId="0" fillId="38" borderId="26" xfId="0" applyNumberFormat="1" applyFont="1" applyFill="1" applyBorder="1" applyAlignment="1">
      <alignment horizontal="center" vertical="center"/>
    </xf>
    <xf numFmtId="0" fontId="0" fillId="38" borderId="58" xfId="0" applyFont="1" applyFill="1" applyBorder="1" applyAlignment="1" applyProtection="1">
      <alignment horizontal="center" vertical="center"/>
      <protection locked="0"/>
    </xf>
    <xf numFmtId="3" fontId="0" fillId="38" borderId="43" xfId="0" applyNumberFormat="1" applyFont="1" applyFill="1" applyBorder="1" applyAlignment="1" applyProtection="1">
      <alignment horizontal="center" vertical="center"/>
      <protection locked="0"/>
    </xf>
    <xf numFmtId="3" fontId="0" fillId="33" borderId="50" xfId="0" applyNumberFormat="1" applyFont="1" applyFill="1" applyBorder="1" applyAlignment="1">
      <alignment horizontal="center"/>
    </xf>
    <xf numFmtId="3" fontId="0" fillId="33" borderId="30" xfId="0" applyNumberFormat="1" applyFont="1" applyFill="1" applyBorder="1" applyAlignment="1">
      <alignment horizontal="center"/>
    </xf>
    <xf numFmtId="3" fontId="0" fillId="33" borderId="33" xfId="0" applyNumberFormat="1" applyFont="1" applyFill="1" applyBorder="1" applyAlignment="1">
      <alignment horizontal="center"/>
    </xf>
    <xf numFmtId="43" fontId="0" fillId="33" borderId="0" xfId="0" applyNumberFormat="1" applyFill="1" applyAlignment="1">
      <alignment horizontal="center"/>
    </xf>
    <xf numFmtId="43" fontId="0" fillId="34" borderId="10" xfId="0" applyNumberFormat="1" applyFill="1" applyBorder="1" applyAlignment="1">
      <alignment horizontal="center"/>
    </xf>
    <xf numFmtId="43" fontId="0" fillId="34" borderId="20" xfId="0" applyNumberFormat="1" applyFill="1" applyBorder="1" applyAlignment="1">
      <alignment horizontal="center"/>
    </xf>
    <xf numFmtId="43" fontId="0" fillId="33" borderId="41" xfId="0" applyNumberFormat="1" applyFill="1" applyBorder="1" applyAlignment="1">
      <alignment horizontal="center" vertical="center"/>
    </xf>
    <xf numFmtId="43" fontId="0" fillId="33" borderId="113" xfId="0" applyNumberFormat="1" applyFill="1" applyBorder="1" applyAlignment="1">
      <alignment horizontal="center" vertical="center"/>
    </xf>
    <xf numFmtId="43" fontId="0" fillId="33" borderId="45" xfId="0" applyNumberFormat="1" applyFill="1" applyBorder="1" applyAlignment="1">
      <alignment horizontal="center" vertical="center"/>
    </xf>
    <xf numFmtId="43" fontId="0" fillId="33" borderId="49" xfId="0" applyNumberFormat="1" applyFill="1" applyBorder="1" applyAlignment="1">
      <alignment horizontal="center" vertical="center"/>
    </xf>
    <xf numFmtId="43" fontId="0" fillId="37" borderId="43" xfId="0" applyNumberFormat="1" applyFont="1" applyFill="1" applyBorder="1" applyAlignment="1">
      <alignment horizontal="left" vertical="center"/>
    </xf>
    <xf numFmtId="0" fontId="0" fillId="39" borderId="67" xfId="0" applyFont="1" applyFill="1" applyBorder="1" applyAlignment="1" applyProtection="1">
      <alignment horizontal="center" vertical="center"/>
      <protection locked="0"/>
    </xf>
    <xf numFmtId="0" fontId="0" fillId="39" borderId="42" xfId="0" applyFont="1" applyFill="1" applyBorder="1" applyAlignment="1" applyProtection="1">
      <alignment vertical="center"/>
      <protection locked="0"/>
    </xf>
    <xf numFmtId="0" fontId="0" fillId="39" borderId="42" xfId="0" applyFont="1" applyFill="1" applyBorder="1" applyAlignment="1" applyProtection="1">
      <alignment horizontal="center" vertical="center"/>
      <protection locked="0"/>
    </xf>
    <xf numFmtId="184" fontId="0" fillId="39" borderId="42" xfId="0" applyNumberFormat="1" applyFont="1" applyFill="1" applyBorder="1" applyAlignment="1" applyProtection="1">
      <alignment horizontal="center" vertical="center"/>
      <protection locked="0"/>
    </xf>
    <xf numFmtId="0" fontId="0" fillId="39" borderId="43" xfId="0" applyFont="1" applyFill="1" applyBorder="1" applyAlignment="1" applyProtection="1">
      <alignment horizontal="center" vertical="center"/>
      <protection locked="0"/>
    </xf>
    <xf numFmtId="0" fontId="0" fillId="39" borderId="55" xfId="0" applyFont="1" applyFill="1" applyBorder="1" applyAlignment="1" applyProtection="1">
      <alignment horizontal="center" vertical="center"/>
      <protection locked="0"/>
    </xf>
    <xf numFmtId="3" fontId="0" fillId="39" borderId="43" xfId="0" applyNumberFormat="1" applyFont="1" applyFill="1" applyBorder="1" applyAlignment="1" applyProtection="1">
      <alignment horizontal="center" vertical="center"/>
      <protection locked="0"/>
    </xf>
    <xf numFmtId="3" fontId="0" fillId="39" borderId="52" xfId="0" applyNumberFormat="1" applyFont="1" applyFill="1" applyBorder="1" applyAlignment="1" applyProtection="1">
      <alignment horizontal="center" vertical="center"/>
      <protection locked="0"/>
    </xf>
    <xf numFmtId="3" fontId="0" fillId="39" borderId="58" xfId="0" applyNumberFormat="1" applyFont="1" applyFill="1" applyBorder="1" applyAlignment="1" applyProtection="1">
      <alignment horizontal="center" vertical="center"/>
      <protection locked="0"/>
    </xf>
    <xf numFmtId="3" fontId="0" fillId="39" borderId="61" xfId="0" applyNumberFormat="1" applyFont="1" applyFill="1" applyBorder="1" applyAlignment="1" applyProtection="1">
      <alignment horizontal="center" vertical="center"/>
      <protection locked="0"/>
    </xf>
    <xf numFmtId="3" fontId="0" fillId="39" borderId="26" xfId="0" applyNumberFormat="1" applyFont="1" applyFill="1" applyBorder="1" applyAlignment="1" applyProtection="1">
      <alignment horizontal="center" vertical="center"/>
      <protection locked="0"/>
    </xf>
    <xf numFmtId="0" fontId="0" fillId="39" borderId="58" xfId="0" applyFont="1" applyFill="1" applyBorder="1" applyAlignment="1" applyProtection="1">
      <alignment horizontal="center" vertical="center"/>
      <protection locked="0"/>
    </xf>
    <xf numFmtId="1" fontId="0" fillId="39" borderId="42" xfId="0" applyNumberFormat="1" applyFont="1" applyFill="1" applyBorder="1" applyAlignment="1" applyProtection="1">
      <alignment horizontal="center" vertical="center"/>
      <protection locked="0"/>
    </xf>
    <xf numFmtId="3" fontId="0" fillId="39" borderId="55" xfId="0" applyNumberFormat="1" applyFont="1" applyFill="1" applyBorder="1" applyAlignment="1" applyProtection="1">
      <alignment horizontal="center" vertical="center"/>
      <protection locked="0"/>
    </xf>
    <xf numFmtId="3" fontId="13" fillId="35" borderId="55" xfId="0" applyNumberFormat="1" applyFont="1" applyFill="1" applyBorder="1" applyAlignment="1" applyProtection="1">
      <alignment vertical="center"/>
      <protection locked="0"/>
    </xf>
    <xf numFmtId="0" fontId="0" fillId="34" borderId="85" xfId="57" applyFont="1" applyFill="1" applyBorder="1" applyAlignment="1">
      <alignment vertical="center"/>
      <protection/>
    </xf>
    <xf numFmtId="43" fontId="0" fillId="33" borderId="85" xfId="57" applyNumberFormat="1" applyFont="1" applyFill="1" applyBorder="1" applyAlignment="1">
      <alignment vertical="center"/>
      <protection/>
    </xf>
    <xf numFmtId="3" fontId="0" fillId="34" borderId="85" xfId="57" applyNumberFormat="1" applyFont="1" applyFill="1" applyBorder="1" applyAlignment="1">
      <alignment vertical="center"/>
      <protection/>
    </xf>
    <xf numFmtId="41" fontId="0" fillId="33" borderId="87" xfId="57" applyNumberFormat="1" applyFont="1" applyFill="1" applyBorder="1" applyAlignment="1">
      <alignment vertical="center"/>
      <protection/>
    </xf>
    <xf numFmtId="3" fontId="0" fillId="34" borderId="52" xfId="57" applyNumberFormat="1" applyFont="1" applyFill="1" applyBorder="1" applyAlignment="1">
      <alignment vertical="center"/>
      <protection/>
    </xf>
    <xf numFmtId="0" fontId="0" fillId="33" borderId="0" xfId="57" applyFont="1" applyFill="1" applyAlignment="1">
      <alignment vertical="center"/>
      <protection/>
    </xf>
    <xf numFmtId="0" fontId="0" fillId="35" borderId="67" xfId="57" applyFont="1" applyFill="1" applyBorder="1" applyAlignment="1" applyProtection="1">
      <alignment horizontal="center" vertical="center"/>
      <protection locked="0"/>
    </xf>
    <xf numFmtId="0" fontId="0" fillId="35" borderId="42" xfId="57" applyFont="1" applyFill="1" applyBorder="1" applyAlignment="1" applyProtection="1">
      <alignment vertical="center"/>
      <protection locked="0"/>
    </xf>
    <xf numFmtId="0" fontId="0" fillId="35" borderId="83" xfId="57" applyFont="1" applyFill="1" applyBorder="1" applyAlignment="1" applyProtection="1">
      <alignment vertical="center"/>
      <protection locked="0"/>
    </xf>
    <xf numFmtId="0" fontId="0" fillId="35" borderId="85" xfId="57" applyFont="1" applyFill="1" applyBorder="1" applyAlignment="1" applyProtection="1">
      <alignment horizontal="center" vertical="center"/>
      <protection locked="0"/>
    </xf>
    <xf numFmtId="2" fontId="0" fillId="35" borderId="85" xfId="57" applyNumberFormat="1" applyFont="1" applyFill="1" applyBorder="1" applyAlignment="1" applyProtection="1">
      <alignment horizontal="center" vertical="center"/>
      <protection locked="0"/>
    </xf>
    <xf numFmtId="0" fontId="0" fillId="35" borderId="85" xfId="57" applyFont="1" applyFill="1" applyBorder="1" applyAlignment="1" applyProtection="1">
      <alignment vertical="center"/>
      <protection locked="0"/>
    </xf>
    <xf numFmtId="3" fontId="0" fillId="35" borderId="85" xfId="57" applyNumberFormat="1" applyFont="1" applyFill="1" applyBorder="1" applyAlignment="1" applyProtection="1">
      <alignment vertical="center"/>
      <protection locked="0"/>
    </xf>
    <xf numFmtId="3" fontId="0" fillId="34" borderId="52" xfId="0" applyNumberFormat="1" applyFont="1" applyFill="1" applyBorder="1" applyAlignment="1">
      <alignment vertical="center"/>
    </xf>
    <xf numFmtId="0" fontId="0" fillId="35" borderId="93" xfId="0" applyFont="1" applyFill="1" applyBorder="1" applyAlignment="1" applyProtection="1">
      <alignment horizontal="center" vertical="center"/>
      <protection locked="0"/>
    </xf>
    <xf numFmtId="0" fontId="0" fillId="35" borderId="90" xfId="0" applyFont="1" applyFill="1" applyBorder="1" applyAlignment="1" applyProtection="1">
      <alignment vertical="center"/>
      <protection locked="0"/>
    </xf>
    <xf numFmtId="2" fontId="0" fillId="35" borderId="90" xfId="0" applyNumberFormat="1" applyFont="1" applyFill="1" applyBorder="1" applyAlignment="1" applyProtection="1">
      <alignment vertical="center"/>
      <protection locked="0"/>
    </xf>
    <xf numFmtId="0" fontId="0" fillId="35" borderId="114" xfId="0" applyFont="1" applyFill="1" applyBorder="1" applyAlignment="1" applyProtection="1">
      <alignment vertical="center"/>
      <protection locked="0"/>
    </xf>
    <xf numFmtId="0" fontId="0" fillId="34" borderId="115" xfId="0" applyFont="1" applyFill="1" applyBorder="1" applyAlignment="1">
      <alignment vertical="center"/>
    </xf>
    <xf numFmtId="0" fontId="0" fillId="35" borderId="116" xfId="0" applyFont="1" applyFill="1" applyBorder="1" applyAlignment="1" applyProtection="1">
      <alignment vertical="center"/>
      <protection locked="0"/>
    </xf>
    <xf numFmtId="3" fontId="0" fillId="35" borderId="114" xfId="0" applyNumberFormat="1" applyFont="1" applyFill="1" applyBorder="1" applyAlignment="1" applyProtection="1">
      <alignment vertical="center"/>
      <protection locked="0"/>
    </xf>
    <xf numFmtId="3" fontId="0" fillId="35" borderId="117" xfId="0" applyNumberFormat="1" applyFont="1" applyFill="1" applyBorder="1" applyAlignment="1" applyProtection="1">
      <alignment vertical="center"/>
      <protection locked="0"/>
    </xf>
    <xf numFmtId="43" fontId="0" fillId="33" borderId="90" xfId="0" applyNumberFormat="1" applyFont="1" applyFill="1" applyBorder="1" applyAlignment="1">
      <alignment vertical="center"/>
    </xf>
    <xf numFmtId="43" fontId="0" fillId="33" borderId="114" xfId="0" applyNumberFormat="1" applyFont="1" applyFill="1" applyBorder="1" applyAlignment="1">
      <alignment vertical="center"/>
    </xf>
    <xf numFmtId="0" fontId="0" fillId="34" borderId="118" xfId="0" applyFont="1" applyFill="1" applyBorder="1" applyAlignment="1">
      <alignment vertical="center"/>
    </xf>
    <xf numFmtId="3" fontId="0" fillId="35" borderId="119" xfId="0" applyNumberFormat="1" applyFont="1" applyFill="1" applyBorder="1" applyAlignment="1" applyProtection="1">
      <alignment vertical="center"/>
      <protection locked="0"/>
    </xf>
    <xf numFmtId="43" fontId="0" fillId="33" borderId="115" xfId="0" applyNumberFormat="1" applyFont="1" applyFill="1" applyBorder="1" applyAlignment="1">
      <alignment vertical="center"/>
    </xf>
    <xf numFmtId="3" fontId="0" fillId="34" borderId="118" xfId="0" applyNumberFormat="1" applyFont="1" applyFill="1" applyBorder="1" applyAlignment="1">
      <alignment vertical="center"/>
    </xf>
    <xf numFmtId="3" fontId="0" fillId="35" borderId="115" xfId="0" applyNumberFormat="1" applyFont="1" applyFill="1" applyBorder="1" applyAlignment="1" applyProtection="1">
      <alignment vertical="center"/>
      <protection locked="0"/>
    </xf>
    <xf numFmtId="41" fontId="0" fillId="33" borderId="115" xfId="0" applyNumberFormat="1" applyFont="1" applyFill="1" applyBorder="1" applyAlignment="1">
      <alignment vertical="center"/>
    </xf>
    <xf numFmtId="3" fontId="0" fillId="35" borderId="90" xfId="0" applyNumberFormat="1" applyFont="1" applyFill="1" applyBorder="1" applyAlignment="1" applyProtection="1">
      <alignment vertical="center"/>
      <protection locked="0"/>
    </xf>
    <xf numFmtId="43" fontId="0" fillId="33" borderId="120" xfId="0" applyNumberFormat="1" applyFont="1" applyFill="1" applyBorder="1" applyAlignment="1">
      <alignment vertical="center"/>
    </xf>
    <xf numFmtId="2" fontId="13" fillId="35" borderId="90" xfId="0" applyNumberFormat="1" applyFont="1" applyFill="1" applyBorder="1" applyAlignment="1" applyProtection="1">
      <alignment vertical="center"/>
      <protection locked="0"/>
    </xf>
    <xf numFmtId="0" fontId="13" fillId="35" borderId="114" xfId="0" applyFont="1" applyFill="1" applyBorder="1" applyAlignment="1" applyProtection="1">
      <alignment vertical="center"/>
      <protection locked="0"/>
    </xf>
    <xf numFmtId="0" fontId="0" fillId="34" borderId="115" xfId="0" applyFill="1" applyBorder="1" applyAlignment="1">
      <alignment vertical="center"/>
    </xf>
    <xf numFmtId="0" fontId="13" fillId="35" borderId="116" xfId="0" applyFont="1" applyFill="1" applyBorder="1" applyAlignment="1" applyProtection="1">
      <alignment vertical="center"/>
      <protection locked="0"/>
    </xf>
    <xf numFmtId="3" fontId="13" fillId="35" borderId="114" xfId="0" applyNumberFormat="1" applyFont="1" applyFill="1" applyBorder="1" applyAlignment="1" applyProtection="1">
      <alignment vertical="center"/>
      <protection locked="0"/>
    </xf>
    <xf numFmtId="3" fontId="13" fillId="35" borderId="117" xfId="0" applyNumberFormat="1" applyFont="1" applyFill="1" applyBorder="1" applyAlignment="1" applyProtection="1">
      <alignment vertical="center"/>
      <protection locked="0"/>
    </xf>
    <xf numFmtId="43" fontId="0" fillId="33" borderId="90" xfId="0" applyNumberFormat="1" applyFill="1" applyBorder="1" applyAlignment="1">
      <alignment vertical="center"/>
    </xf>
    <xf numFmtId="43" fontId="0" fillId="33" borderId="114" xfId="0" applyNumberFormat="1" applyFill="1" applyBorder="1" applyAlignment="1">
      <alignment vertical="center"/>
    </xf>
    <xf numFmtId="0" fontId="0" fillId="34" borderId="118" xfId="0" applyFill="1" applyBorder="1" applyAlignment="1">
      <alignment vertical="center"/>
    </xf>
    <xf numFmtId="3" fontId="13" fillId="35" borderId="119" xfId="0" applyNumberFormat="1" applyFont="1" applyFill="1" applyBorder="1" applyAlignment="1" applyProtection="1">
      <alignment vertical="center"/>
      <protection locked="0"/>
    </xf>
    <xf numFmtId="43" fontId="0" fillId="33" borderId="115" xfId="0" applyNumberFormat="1" applyFill="1" applyBorder="1" applyAlignment="1">
      <alignment vertical="center"/>
    </xf>
    <xf numFmtId="3" fontId="0" fillId="34" borderId="118" xfId="0" applyNumberFormat="1" applyFill="1" applyBorder="1" applyAlignment="1">
      <alignment vertical="center"/>
    </xf>
    <xf numFmtId="3" fontId="13" fillId="35" borderId="115" xfId="0" applyNumberFormat="1" applyFont="1" applyFill="1" applyBorder="1" applyAlignment="1" applyProtection="1">
      <alignment vertical="center"/>
      <protection locked="0"/>
    </xf>
    <xf numFmtId="41" fontId="0" fillId="33" borderId="115" xfId="0" applyNumberFormat="1" applyFill="1" applyBorder="1" applyAlignment="1">
      <alignment vertical="center"/>
    </xf>
    <xf numFmtId="3" fontId="13" fillId="35" borderId="90" xfId="0" applyNumberFormat="1" applyFont="1" applyFill="1" applyBorder="1" applyAlignment="1" applyProtection="1">
      <alignment vertical="center"/>
      <protection locked="0"/>
    </xf>
    <xf numFmtId="43" fontId="0" fillId="33" borderId="120" xfId="0" applyNumberFormat="1" applyFill="1" applyBorder="1" applyAlignment="1">
      <alignment vertical="center"/>
    </xf>
    <xf numFmtId="0" fontId="0" fillId="33" borderId="32" xfId="0" applyFont="1" applyFill="1" applyBorder="1" applyAlignment="1">
      <alignment horizontal="center" vertical="top" wrapText="1"/>
    </xf>
    <xf numFmtId="0" fontId="0" fillId="33" borderId="64" xfId="0" applyFill="1" applyBorder="1" applyAlignment="1">
      <alignment horizontal="center" vertical="top"/>
    </xf>
    <xf numFmtId="2" fontId="0" fillId="33" borderId="32" xfId="0" applyNumberFormat="1" applyFill="1" applyBorder="1" applyAlignment="1">
      <alignment horizontal="center" vertical="top"/>
    </xf>
    <xf numFmtId="0" fontId="0" fillId="33" borderId="33" xfId="0" applyFill="1" applyBorder="1" applyAlignment="1">
      <alignment horizontal="center" vertical="top"/>
    </xf>
    <xf numFmtId="0" fontId="0" fillId="34" borderId="23" xfId="0" applyFill="1" applyBorder="1" applyAlignment="1">
      <alignment horizontal="center" vertical="top"/>
    </xf>
    <xf numFmtId="0" fontId="0" fillId="33" borderId="31" xfId="0" applyFill="1" applyBorder="1" applyAlignment="1">
      <alignment horizontal="center" vertical="top"/>
    </xf>
    <xf numFmtId="3" fontId="0" fillId="33" borderId="33" xfId="0" applyNumberFormat="1" applyFill="1" applyBorder="1" applyAlignment="1">
      <alignment horizontal="center" vertical="top"/>
    </xf>
    <xf numFmtId="3" fontId="0" fillId="33" borderId="38" xfId="0" applyNumberFormat="1" applyFill="1" applyBorder="1" applyAlignment="1">
      <alignment horizontal="center" vertical="top"/>
    </xf>
    <xf numFmtId="0" fontId="0" fillId="33" borderId="32" xfId="0" applyFill="1" applyBorder="1" applyAlignment="1">
      <alignment horizontal="center" vertical="top"/>
    </xf>
    <xf numFmtId="43" fontId="0" fillId="33" borderId="32" xfId="0" applyNumberFormat="1" applyFill="1" applyBorder="1" applyAlignment="1">
      <alignment horizontal="center" vertical="top"/>
    </xf>
    <xf numFmtId="43" fontId="0" fillId="33" borderId="33" xfId="0" applyNumberFormat="1" applyFill="1" applyBorder="1" applyAlignment="1">
      <alignment horizontal="center" vertical="top"/>
    </xf>
    <xf numFmtId="0" fontId="0" fillId="34" borderId="0" xfId="0" applyFill="1" applyBorder="1" applyAlignment="1">
      <alignment horizontal="center" vertical="top"/>
    </xf>
    <xf numFmtId="3" fontId="0" fillId="33" borderId="21" xfId="0" applyNumberFormat="1" applyFill="1" applyBorder="1" applyAlignment="1">
      <alignment horizontal="center" vertical="top"/>
    </xf>
    <xf numFmtId="43" fontId="0" fillId="33" borderId="23" xfId="0" applyNumberFormat="1" applyFill="1" applyBorder="1" applyAlignment="1">
      <alignment horizontal="center" vertical="top"/>
    </xf>
    <xf numFmtId="3" fontId="0" fillId="34" borderId="0" xfId="0" applyNumberFormat="1" applyFill="1" applyBorder="1" applyAlignment="1">
      <alignment horizontal="center" vertical="top"/>
    </xf>
    <xf numFmtId="3" fontId="0" fillId="33" borderId="23" xfId="0" applyNumberFormat="1" applyFont="1" applyFill="1" applyBorder="1" applyAlignment="1">
      <alignment horizontal="center" vertical="top"/>
    </xf>
    <xf numFmtId="41" fontId="0" fillId="33" borderId="86" xfId="0" applyNumberFormat="1" applyFill="1" applyBorder="1" applyAlignment="1">
      <alignment horizontal="center" vertical="top"/>
    </xf>
    <xf numFmtId="0" fontId="0" fillId="33" borderId="0" xfId="0" applyFill="1" applyAlignment="1">
      <alignment horizontal="center" vertical="top"/>
    </xf>
    <xf numFmtId="0" fontId="0" fillId="33" borderId="63" xfId="0" applyFill="1" applyBorder="1" applyAlignment="1">
      <alignment horizontal="center" vertical="top"/>
    </xf>
    <xf numFmtId="0" fontId="0" fillId="33" borderId="29" xfId="0" applyFill="1" applyBorder="1" applyAlignment="1">
      <alignment horizontal="center" vertical="top"/>
    </xf>
    <xf numFmtId="0" fontId="0" fillId="33" borderId="29" xfId="0" applyFont="1" applyFill="1" applyBorder="1" applyAlignment="1">
      <alignment horizontal="center" vertical="top"/>
    </xf>
    <xf numFmtId="0" fontId="0" fillId="33" borderId="30" xfId="0" applyFill="1" applyBorder="1" applyAlignment="1">
      <alignment horizontal="center" vertical="top"/>
    </xf>
    <xf numFmtId="0" fontId="0" fillId="33" borderId="28" xfId="0" applyFill="1" applyBorder="1" applyAlignment="1">
      <alignment horizontal="center" vertical="top"/>
    </xf>
    <xf numFmtId="3" fontId="0" fillId="33" borderId="30" xfId="0" applyNumberFormat="1" applyFill="1" applyBorder="1" applyAlignment="1">
      <alignment horizontal="center" vertical="top"/>
    </xf>
    <xf numFmtId="3" fontId="0" fillId="33" borderId="37" xfId="0" applyNumberFormat="1" applyFill="1" applyBorder="1" applyAlignment="1">
      <alignment horizontal="center" vertical="top"/>
    </xf>
    <xf numFmtId="43" fontId="0" fillId="33" borderId="29" xfId="0" applyNumberFormat="1" applyFont="1" applyFill="1" applyBorder="1" applyAlignment="1">
      <alignment horizontal="center" vertical="top"/>
    </xf>
    <xf numFmtId="43" fontId="0" fillId="33" borderId="30" xfId="0" applyNumberFormat="1" applyFont="1" applyFill="1" applyBorder="1" applyAlignment="1">
      <alignment horizontal="center" vertical="top"/>
    </xf>
    <xf numFmtId="1" fontId="0" fillId="37" borderId="42" xfId="0" applyNumberFormat="1" applyFont="1" applyFill="1" applyBorder="1" applyAlignment="1" applyProtection="1">
      <alignment horizontal="center" vertical="center"/>
      <protection locked="0"/>
    </xf>
    <xf numFmtId="3" fontId="5" fillId="35" borderId="82" xfId="0" applyNumberFormat="1" applyFont="1" applyFill="1" applyBorder="1" applyAlignment="1" applyProtection="1">
      <alignment horizontal="left" vertical="top" wrapText="1"/>
      <protection locked="0"/>
    </xf>
    <xf numFmtId="0" fontId="0" fillId="35" borderId="82" xfId="0" applyFill="1" applyBorder="1" applyAlignment="1" applyProtection="1">
      <alignment horizontal="left" vertical="top" wrapText="1"/>
      <protection locked="0"/>
    </xf>
    <xf numFmtId="0" fontId="0" fillId="35" borderId="104" xfId="0" applyFill="1" applyBorder="1" applyAlignment="1" applyProtection="1">
      <alignment horizontal="left" vertical="top" wrapText="1"/>
      <protection locked="0"/>
    </xf>
    <xf numFmtId="0" fontId="0" fillId="35" borderId="17" xfId="0" applyFill="1" applyBorder="1" applyAlignment="1" applyProtection="1">
      <alignment horizontal="left" vertical="top" wrapText="1"/>
      <protection locked="0"/>
    </xf>
    <xf numFmtId="0" fontId="0" fillId="35" borderId="18" xfId="0" applyFill="1" applyBorder="1" applyAlignment="1" applyProtection="1">
      <alignment horizontal="left" vertical="top" wrapText="1"/>
      <protection locked="0"/>
    </xf>
    <xf numFmtId="0" fontId="0" fillId="33" borderId="10" xfId="0" applyFont="1" applyFill="1" applyBorder="1" applyAlignment="1">
      <alignment horizontal="center"/>
    </xf>
    <xf numFmtId="0" fontId="0" fillId="33" borderId="10" xfId="0" applyFill="1" applyBorder="1" applyAlignment="1">
      <alignment horizontal="center"/>
    </xf>
    <xf numFmtId="0" fontId="44" fillId="33" borderId="121" xfId="0" applyFont="1" applyFill="1" applyBorder="1" applyAlignment="1">
      <alignment horizontal="left" vertical="center" wrapText="1" indent="2"/>
    </xf>
    <xf numFmtId="0" fontId="22" fillId="0" borderId="122" xfId="0" applyFont="1" applyBorder="1" applyAlignment="1">
      <alignment horizontal="left" vertical="center" wrapText="1" indent="2"/>
    </xf>
    <xf numFmtId="0" fontId="22" fillId="0" borderId="123" xfId="0" applyFont="1" applyBorder="1" applyAlignment="1">
      <alignment horizontal="left" vertical="center" wrapText="1" indent="2"/>
    </xf>
    <xf numFmtId="0" fontId="22" fillId="0" borderId="105" xfId="0" applyFont="1" applyBorder="1" applyAlignment="1">
      <alignment horizontal="left" vertical="center" wrapText="1" indent="2"/>
    </xf>
    <xf numFmtId="0" fontId="22" fillId="0" borderId="0" xfId="0" applyFont="1" applyBorder="1" applyAlignment="1">
      <alignment horizontal="left" vertical="center" wrapText="1" indent="2"/>
    </xf>
    <xf numFmtId="0" fontId="22" fillId="0" borderId="106" xfId="0" applyFont="1" applyBorder="1" applyAlignment="1">
      <alignment horizontal="left" vertical="center" wrapText="1" indent="2"/>
    </xf>
    <xf numFmtId="0" fontId="22" fillId="0" borderId="124" xfId="0" applyFont="1" applyBorder="1" applyAlignment="1">
      <alignment horizontal="left" vertical="center" wrapText="1" indent="2"/>
    </xf>
    <xf numFmtId="0" fontId="22" fillId="0" borderId="125" xfId="0" applyFont="1" applyBorder="1" applyAlignment="1">
      <alignment horizontal="left" vertical="center" wrapText="1" indent="2"/>
    </xf>
    <xf numFmtId="0" fontId="22" fillId="0" borderId="126" xfId="0" applyFont="1" applyBorder="1" applyAlignment="1">
      <alignment horizontal="left" vertical="center" wrapText="1" indent="2"/>
    </xf>
    <xf numFmtId="0" fontId="13" fillId="35" borderId="72" xfId="0" applyFont="1" applyFill="1" applyBorder="1" applyAlignment="1" applyProtection="1">
      <alignment horizontal="left"/>
      <protection locked="0"/>
    </xf>
    <xf numFmtId="0" fontId="13" fillId="35" borderId="12" xfId="0" applyFont="1" applyFill="1" applyBorder="1" applyAlignment="1" applyProtection="1">
      <alignment horizontal="left"/>
      <protection locked="0"/>
    </xf>
    <xf numFmtId="0" fontId="13" fillId="35" borderId="75" xfId="0" applyFont="1" applyFill="1" applyBorder="1" applyAlignment="1" applyProtection="1">
      <alignment horizontal="left"/>
      <protection locked="0"/>
    </xf>
    <xf numFmtId="0" fontId="13" fillId="35" borderId="21" xfId="0" applyFont="1" applyFill="1" applyBorder="1" applyAlignment="1" applyProtection="1">
      <alignment horizontal="left"/>
      <protection locked="0"/>
    </xf>
    <xf numFmtId="0" fontId="13" fillId="35" borderId="0" xfId="0" applyFont="1" applyFill="1" applyBorder="1" applyAlignment="1" applyProtection="1">
      <alignment horizontal="left"/>
      <protection locked="0"/>
    </xf>
    <xf numFmtId="0" fontId="13" fillId="35" borderId="70" xfId="0" applyFont="1" applyFill="1" applyBorder="1" applyAlignment="1" applyProtection="1">
      <alignment horizontal="left"/>
      <protection locked="0"/>
    </xf>
    <xf numFmtId="0" fontId="1" fillId="34" borderId="19" xfId="0" applyFont="1" applyFill="1" applyBorder="1" applyAlignment="1" applyProtection="1">
      <alignment horizontal="left" vertical="top"/>
      <protection/>
    </xf>
    <xf numFmtId="0" fontId="1" fillId="34" borderId="10" xfId="0" applyFont="1" applyFill="1" applyBorder="1" applyAlignment="1" applyProtection="1">
      <alignment horizontal="left" vertical="top"/>
      <protection/>
    </xf>
    <xf numFmtId="0" fontId="1" fillId="34" borderId="20" xfId="0" applyFont="1" applyFill="1" applyBorder="1" applyAlignment="1" applyProtection="1">
      <alignment horizontal="left" vertical="top"/>
      <protection/>
    </xf>
    <xf numFmtId="0" fontId="8" fillId="34" borderId="19" xfId="0" applyFont="1" applyFill="1" applyBorder="1" applyAlignment="1">
      <alignment horizontal="left"/>
    </xf>
    <xf numFmtId="0" fontId="8" fillId="34" borderId="10" xfId="0" applyFont="1" applyFill="1" applyBorder="1" applyAlignment="1">
      <alignment horizontal="left"/>
    </xf>
    <xf numFmtId="0" fontId="8" fillId="34" borderId="20" xfId="0" applyFont="1" applyFill="1" applyBorder="1" applyAlignment="1">
      <alignment horizontal="left"/>
    </xf>
    <xf numFmtId="0" fontId="61" fillId="35" borderId="21" xfId="0" applyFont="1" applyFill="1" applyBorder="1" applyAlignment="1" applyProtection="1">
      <alignment horizontal="left"/>
      <protection locked="0"/>
    </xf>
    <xf numFmtId="175" fontId="13" fillId="35" borderId="127" xfId="0" applyNumberFormat="1" applyFont="1" applyFill="1" applyBorder="1" applyAlignment="1" applyProtection="1">
      <alignment horizontal="center"/>
      <protection locked="0"/>
    </xf>
    <xf numFmtId="175" fontId="13" fillId="35" borderId="10" xfId="0" applyNumberFormat="1" applyFont="1" applyFill="1" applyBorder="1" applyAlignment="1" applyProtection="1">
      <alignment horizontal="center"/>
      <protection locked="0"/>
    </xf>
    <xf numFmtId="175" fontId="13" fillId="35" borderId="128" xfId="0" applyNumberFormat="1" applyFont="1" applyFill="1" applyBorder="1" applyAlignment="1" applyProtection="1">
      <alignment horizontal="center"/>
      <protection locked="0"/>
    </xf>
    <xf numFmtId="0" fontId="13" fillId="35" borderId="102" xfId="0" applyFont="1" applyFill="1" applyBorder="1" applyAlignment="1" applyProtection="1">
      <alignment horizontal="left"/>
      <protection locked="0"/>
    </xf>
    <xf numFmtId="0" fontId="13" fillId="35" borderId="17" xfId="0" applyFont="1" applyFill="1" applyBorder="1" applyAlignment="1" applyProtection="1">
      <alignment horizontal="left"/>
      <protection locked="0"/>
    </xf>
    <xf numFmtId="0" fontId="13" fillId="35" borderId="18" xfId="0" applyFont="1" applyFill="1" applyBorder="1" applyAlignment="1" applyProtection="1">
      <alignment horizontal="left"/>
      <protection locked="0"/>
    </xf>
    <xf numFmtId="0" fontId="14" fillId="35" borderId="21" xfId="53" applyFont="1" applyFill="1" applyBorder="1" applyAlignment="1" applyProtection="1">
      <alignment horizontal="left"/>
      <protection locked="0"/>
    </xf>
    <xf numFmtId="0" fontId="14" fillId="35" borderId="0" xfId="53" applyFont="1" applyFill="1" applyBorder="1" applyAlignment="1" applyProtection="1">
      <alignment horizontal="left"/>
      <protection locked="0"/>
    </xf>
    <xf numFmtId="0" fontId="14" fillId="35" borderId="70" xfId="53" applyFont="1" applyFill="1" applyBorder="1" applyAlignment="1" applyProtection="1">
      <alignment horizontal="left"/>
      <protection locked="0"/>
    </xf>
    <xf numFmtId="0" fontId="0" fillId="33" borderId="21" xfId="0" applyFont="1" applyFill="1" applyBorder="1" applyAlignment="1">
      <alignment horizontal="center"/>
    </xf>
    <xf numFmtId="0" fontId="0" fillId="33" borderId="129" xfId="0" applyFont="1" applyFill="1" applyBorder="1" applyAlignment="1">
      <alignment horizontal="center"/>
    </xf>
    <xf numFmtId="0" fontId="0" fillId="33" borderId="102" xfId="0" applyFont="1" applyFill="1" applyBorder="1" applyAlignment="1">
      <alignment horizontal="center"/>
    </xf>
    <xf numFmtId="0" fontId="0" fillId="33" borderId="130" xfId="0" applyFont="1" applyFill="1" applyBorder="1" applyAlignment="1">
      <alignment horizontal="center"/>
    </xf>
    <xf numFmtId="0" fontId="13" fillId="35" borderId="131" xfId="0" applyFont="1" applyFill="1" applyBorder="1" applyAlignment="1" applyProtection="1">
      <alignment horizontal="left"/>
      <protection locked="0"/>
    </xf>
    <xf numFmtId="0" fontId="13" fillId="35" borderId="15" xfId="0" applyFont="1" applyFill="1" applyBorder="1" applyAlignment="1" applyProtection="1">
      <alignment horizontal="left"/>
      <protection locked="0"/>
    </xf>
    <xf numFmtId="0" fontId="13" fillId="35" borderId="132" xfId="0" applyFont="1" applyFill="1" applyBorder="1" applyAlignment="1" applyProtection="1">
      <alignment horizontal="left"/>
      <protection locked="0"/>
    </xf>
    <xf numFmtId="0" fontId="0" fillId="33" borderId="96" xfId="0" applyFont="1" applyFill="1" applyBorder="1" applyAlignment="1">
      <alignment horizontal="center"/>
    </xf>
    <xf numFmtId="0" fontId="0" fillId="33" borderId="133" xfId="0" applyFont="1" applyFill="1" applyBorder="1" applyAlignment="1">
      <alignment horizontal="center"/>
    </xf>
    <xf numFmtId="0" fontId="62" fillId="33" borderId="10" xfId="0" applyFont="1" applyFill="1" applyBorder="1" applyAlignment="1">
      <alignment/>
    </xf>
    <xf numFmtId="0" fontId="62" fillId="0" borderId="10" xfId="0" applyFont="1" applyBorder="1" applyAlignment="1">
      <alignment/>
    </xf>
    <xf numFmtId="0" fontId="9" fillId="35" borderId="98" xfId="53" applyFont="1" applyFill="1" applyBorder="1" applyAlignment="1" applyProtection="1">
      <alignment horizontal="left" wrapText="1"/>
      <protection locked="0"/>
    </xf>
    <xf numFmtId="0" fontId="9" fillId="35" borderId="82" xfId="53" applyFont="1" applyFill="1" applyBorder="1" applyAlignment="1" applyProtection="1">
      <alignment horizontal="left" wrapText="1"/>
      <protection locked="0"/>
    </xf>
    <xf numFmtId="0" fontId="9" fillId="35" borderId="134" xfId="53" applyFont="1" applyFill="1" applyBorder="1" applyAlignment="1" applyProtection="1">
      <alignment horizontal="left" wrapText="1"/>
      <protection locked="0"/>
    </xf>
    <xf numFmtId="0" fontId="0" fillId="0" borderId="102" xfId="0" applyFont="1" applyBorder="1" applyAlignment="1">
      <alignment horizontal="left" wrapText="1"/>
    </xf>
    <xf numFmtId="0" fontId="0" fillId="0" borderId="17" xfId="0" applyFont="1" applyBorder="1" applyAlignment="1">
      <alignment horizontal="left" wrapText="1"/>
    </xf>
    <xf numFmtId="0" fontId="0" fillId="0" borderId="130" xfId="0" applyFont="1" applyBorder="1" applyAlignment="1">
      <alignment horizontal="left" wrapText="1"/>
    </xf>
    <xf numFmtId="0" fontId="3" fillId="34" borderId="19" xfId="0" applyFont="1" applyFill="1" applyBorder="1" applyAlignment="1">
      <alignment horizontal="left"/>
    </xf>
    <xf numFmtId="0" fontId="3" fillId="34" borderId="10" xfId="0" applyFont="1" applyFill="1" applyBorder="1" applyAlignment="1">
      <alignment horizontal="left"/>
    </xf>
    <xf numFmtId="0" fontId="3" fillId="34" borderId="20" xfId="0" applyFont="1" applyFill="1" applyBorder="1" applyAlignment="1">
      <alignment horizontal="left"/>
    </xf>
    <xf numFmtId="0" fontId="0" fillId="33" borderId="135" xfId="0" applyFont="1" applyFill="1" applyBorder="1" applyAlignment="1">
      <alignment horizontal="center"/>
    </xf>
    <xf numFmtId="0" fontId="0" fillId="33" borderId="136" xfId="0" applyFill="1" applyBorder="1" applyAlignment="1">
      <alignment horizontal="center" wrapText="1"/>
    </xf>
    <xf numFmtId="0" fontId="0" fillId="33" borderId="97" xfId="0" applyFill="1" applyBorder="1" applyAlignment="1">
      <alignment horizontal="center" wrapText="1"/>
    </xf>
    <xf numFmtId="0" fontId="0" fillId="33" borderId="133" xfId="0" applyFill="1" applyBorder="1" applyAlignment="1">
      <alignment horizontal="center" wrapText="1"/>
    </xf>
    <xf numFmtId="3" fontId="0" fillId="33" borderId="96" xfId="0" applyNumberFormat="1" applyFill="1" applyBorder="1" applyAlignment="1">
      <alignment horizontal="center" wrapText="1"/>
    </xf>
    <xf numFmtId="3" fontId="0" fillId="33" borderId="97" xfId="0" applyNumberFormat="1" applyFill="1" applyBorder="1" applyAlignment="1">
      <alignment horizontal="center" wrapText="1"/>
    </xf>
    <xf numFmtId="3" fontId="0" fillId="33" borderId="133" xfId="0" applyNumberFormat="1" applyFill="1" applyBorder="1" applyAlignment="1">
      <alignment horizontal="center" wrapText="1"/>
    </xf>
    <xf numFmtId="0" fontId="0" fillId="33" borderId="96" xfId="0" applyFill="1" applyBorder="1" applyAlignment="1">
      <alignment horizontal="center" wrapText="1"/>
    </xf>
    <xf numFmtId="0" fontId="0" fillId="33" borderId="96" xfId="0" applyFont="1" applyFill="1" applyBorder="1" applyAlignment="1">
      <alignment horizontal="center" wrapText="1"/>
    </xf>
    <xf numFmtId="0" fontId="0" fillId="0" borderId="133" xfId="0" applyBorder="1" applyAlignment="1">
      <alignment horizontal="center" wrapText="1"/>
    </xf>
    <xf numFmtId="0" fontId="8" fillId="34" borderId="19" xfId="57" applyFont="1" applyFill="1" applyBorder="1" applyAlignment="1">
      <alignment horizontal="left"/>
      <protection/>
    </xf>
    <xf numFmtId="0" fontId="8" fillId="34" borderId="10" xfId="57" applyFont="1" applyFill="1" applyBorder="1" applyAlignment="1">
      <alignment horizontal="left"/>
      <protection/>
    </xf>
    <xf numFmtId="0" fontId="8" fillId="34" borderId="20" xfId="57" applyFont="1" applyFill="1" applyBorder="1" applyAlignment="1">
      <alignment horizontal="left"/>
      <protection/>
    </xf>
    <xf numFmtId="0" fontId="0" fillId="33" borderId="136" xfId="57" applyFont="1" applyFill="1" applyBorder="1" applyAlignment="1">
      <alignment horizontal="center" wrapText="1"/>
      <protection/>
    </xf>
    <xf numFmtId="0" fontId="0" fillId="33" borderId="97" xfId="57" applyFill="1" applyBorder="1" applyAlignment="1">
      <alignment horizontal="center" wrapText="1"/>
      <protection/>
    </xf>
    <xf numFmtId="0" fontId="0" fillId="33" borderId="133" xfId="57" applyFill="1" applyBorder="1" applyAlignment="1">
      <alignment horizontal="center" wrapText="1"/>
      <protection/>
    </xf>
    <xf numFmtId="3" fontId="0" fillId="33" borderId="96" xfId="57" applyNumberFormat="1" applyFill="1" applyBorder="1" applyAlignment="1">
      <alignment horizontal="center" wrapText="1"/>
      <protection/>
    </xf>
    <xf numFmtId="3" fontId="0" fillId="33" borderId="97" xfId="57" applyNumberFormat="1" applyFill="1" applyBorder="1" applyAlignment="1">
      <alignment horizontal="center" wrapText="1"/>
      <protection/>
    </xf>
    <xf numFmtId="3" fontId="0" fillId="33" borderId="133" xfId="57" applyNumberFormat="1" applyFill="1" applyBorder="1" applyAlignment="1">
      <alignment horizontal="center" wrapText="1"/>
      <protection/>
    </xf>
    <xf numFmtId="0" fontId="0" fillId="33" borderId="136" xfId="0" applyFont="1" applyFill="1" applyBorder="1" applyAlignment="1">
      <alignment horizontal="center" wrapText="1"/>
    </xf>
    <xf numFmtId="0" fontId="0" fillId="33" borderId="0" xfId="0" applyFont="1" applyFill="1" applyAlignment="1">
      <alignment horizontal="left" vertical="center"/>
    </xf>
    <xf numFmtId="177" fontId="0" fillId="35" borderId="67" xfId="0" applyNumberFormat="1" applyFont="1" applyFill="1" applyBorder="1" applyAlignment="1" applyProtection="1">
      <alignment horizontal="left" vertical="center"/>
      <protection locked="0"/>
    </xf>
    <xf numFmtId="0" fontId="0" fillId="35" borderId="42" xfId="0" applyFont="1" applyFill="1" applyBorder="1" applyAlignment="1" applyProtection="1">
      <alignment horizontal="left" vertical="center"/>
      <protection locked="0"/>
    </xf>
    <xf numFmtId="184" fontId="0" fillId="35" borderId="83" xfId="0" applyNumberFormat="1" applyFont="1" applyFill="1" applyBorder="1" applyAlignment="1" applyProtection="1">
      <alignment horizontal="left" vertical="center"/>
      <protection locked="0"/>
    </xf>
    <xf numFmtId="0" fontId="0" fillId="35" borderId="48"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PowerE%20Ops%20Report\2020%20Return%20Formats\IPowerE%20Ops%20Report\2020%20Return%20Formats\IPowerE%20IDGTE%202019%20Operational%20Report%20Return%20Form%20Template%202019-11-07%20(Example%20for%20checking)%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ny Data"/>
      <sheetName val="Recip Engine Data"/>
      <sheetName val="GT ST CCGT Data"/>
      <sheetName val="Wind Turbine Data"/>
      <sheetName val="Water Turbine Data"/>
      <sheetName val="Solar Data"/>
      <sheetName val="Energy Storage"/>
      <sheetName val="Other"/>
      <sheetName val="Forced Outages"/>
      <sheetName val="PASSWORD"/>
    </sheetNames>
    <sheetDataSet>
      <sheetData sheetId="0">
        <row r="49">
          <cell r="B49" t="str">
            <v>Issue 5 Updated 2019-11-05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H53"/>
  <sheetViews>
    <sheetView showGridLines="0" tabSelected="1" zoomScalePageLayoutView="0" workbookViewId="0" topLeftCell="A1">
      <selection activeCell="U18" sqref="U18"/>
    </sheetView>
  </sheetViews>
  <sheetFormatPr defaultColWidth="9.140625" defaultRowHeight="12.75"/>
  <cols>
    <col min="1" max="1" width="2.140625" style="1" customWidth="1"/>
    <col min="2" max="2" width="9.140625" style="1" customWidth="1"/>
    <col min="3" max="3" width="10.7109375" style="1" customWidth="1"/>
    <col min="4" max="5" width="10.28125" style="1" customWidth="1"/>
    <col min="6" max="15" width="9.140625" style="1" customWidth="1"/>
    <col min="16" max="16" width="5.421875" style="1" customWidth="1"/>
    <col min="17" max="24" width="9.140625" style="399" customWidth="1"/>
    <col min="25" max="25" width="9.140625" style="277" customWidth="1"/>
    <col min="26" max="16384" width="9.140625" style="1" customWidth="1"/>
  </cols>
  <sheetData>
    <row r="1" ht="12" customHeight="1" thickBot="1"/>
    <row r="2" spans="2:164" ht="21.75" thickBot="1" thickTop="1">
      <c r="B2" s="573" t="s">
        <v>200</v>
      </c>
      <c r="C2" s="574"/>
      <c r="D2" s="574"/>
      <c r="E2" s="574"/>
      <c r="F2" s="574"/>
      <c r="G2" s="574"/>
      <c r="H2" s="574"/>
      <c r="I2" s="574"/>
      <c r="J2" s="574"/>
      <c r="K2" s="574"/>
      <c r="L2" s="574"/>
      <c r="M2" s="574"/>
      <c r="N2" s="574"/>
      <c r="O2" s="575"/>
      <c r="P2" s="2"/>
      <c r="Q2" s="408" t="s">
        <v>280</v>
      </c>
      <c r="R2" s="400"/>
      <c r="S2" s="401"/>
      <c r="T2" s="402"/>
      <c r="U2" s="403"/>
      <c r="V2" s="404"/>
      <c r="W2" s="405"/>
      <c r="X2" s="405"/>
      <c r="Y2" s="294"/>
      <c r="Z2" s="3"/>
      <c r="AA2" s="4"/>
      <c r="AB2" s="4"/>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row>
    <row r="3" spans="2:19" ht="15" thickBot="1" thickTop="1">
      <c r="B3" s="195" t="s">
        <v>165</v>
      </c>
      <c r="S3" s="406"/>
    </row>
    <row r="4" spans="2:23" ht="17.25" customHeight="1" thickBot="1" thickTop="1">
      <c r="B4" s="27" t="s">
        <v>23</v>
      </c>
      <c r="C4" s="28"/>
      <c r="D4" s="28"/>
      <c r="E4" s="28"/>
      <c r="F4" s="28"/>
      <c r="G4" s="28"/>
      <c r="H4" s="28"/>
      <c r="I4" s="28"/>
      <c r="J4" s="28"/>
      <c r="K4" s="28"/>
      <c r="L4" s="28"/>
      <c r="M4" s="28"/>
      <c r="N4" s="28"/>
      <c r="O4" s="29"/>
      <c r="Q4" s="558" t="s">
        <v>212</v>
      </c>
      <c r="R4" s="559"/>
      <c r="S4" s="559"/>
      <c r="T4" s="559"/>
      <c r="U4" s="559"/>
      <c r="V4" s="559"/>
      <c r="W4" s="560"/>
    </row>
    <row r="5" spans="2:23" ht="13.5" customHeight="1" thickTop="1">
      <c r="B5" s="6" t="s">
        <v>11</v>
      </c>
      <c r="C5" s="7"/>
      <c r="D5" s="567"/>
      <c r="E5" s="568"/>
      <c r="F5" s="568"/>
      <c r="G5" s="568"/>
      <c r="H5" s="569"/>
      <c r="I5" s="8" t="s">
        <v>0</v>
      </c>
      <c r="J5" s="9"/>
      <c r="K5" s="567"/>
      <c r="L5" s="568"/>
      <c r="M5" s="568"/>
      <c r="N5" s="568"/>
      <c r="O5" s="569"/>
      <c r="Q5" s="561"/>
      <c r="R5" s="562"/>
      <c r="S5" s="562"/>
      <c r="T5" s="562"/>
      <c r="U5" s="562"/>
      <c r="V5" s="562"/>
      <c r="W5" s="563"/>
    </row>
    <row r="6" spans="2:23" ht="12.75" customHeight="1">
      <c r="B6" s="10" t="s">
        <v>12</v>
      </c>
      <c r="C6" s="11"/>
      <c r="D6" s="570"/>
      <c r="E6" s="571"/>
      <c r="F6" s="571"/>
      <c r="G6" s="571"/>
      <c r="H6" s="572"/>
      <c r="I6" s="12" t="s">
        <v>1</v>
      </c>
      <c r="J6" s="13"/>
      <c r="K6" s="570"/>
      <c r="L6" s="571"/>
      <c r="M6" s="571"/>
      <c r="N6" s="571"/>
      <c r="O6" s="572"/>
      <c r="Q6" s="561"/>
      <c r="R6" s="562"/>
      <c r="S6" s="562"/>
      <c r="T6" s="562"/>
      <c r="U6" s="562"/>
      <c r="V6" s="562"/>
      <c r="W6" s="563"/>
    </row>
    <row r="7" spans="2:23" ht="12.75" customHeight="1">
      <c r="B7" s="14" t="s">
        <v>13</v>
      </c>
      <c r="C7" s="11"/>
      <c r="D7" s="570"/>
      <c r="E7" s="571"/>
      <c r="F7" s="571"/>
      <c r="G7" s="571"/>
      <c r="H7" s="572"/>
      <c r="I7" s="12" t="s">
        <v>17</v>
      </c>
      <c r="J7" s="13"/>
      <c r="K7" s="586"/>
      <c r="L7" s="587"/>
      <c r="M7" s="587"/>
      <c r="N7" s="587"/>
      <c r="O7" s="588"/>
      <c r="Q7" s="561"/>
      <c r="R7" s="562"/>
      <c r="S7" s="562"/>
      <c r="T7" s="562"/>
      <c r="U7" s="562"/>
      <c r="V7" s="562"/>
      <c r="W7" s="563"/>
    </row>
    <row r="8" spans="2:23" ht="12.75" customHeight="1">
      <c r="B8" s="10"/>
      <c r="C8" s="11"/>
      <c r="D8" s="579"/>
      <c r="E8" s="571"/>
      <c r="F8" s="571"/>
      <c r="G8" s="571"/>
      <c r="H8" s="572"/>
      <c r="I8" s="12" t="s">
        <v>15</v>
      </c>
      <c r="J8" s="13"/>
      <c r="K8" s="570"/>
      <c r="L8" s="571"/>
      <c r="M8" s="571"/>
      <c r="N8" s="571"/>
      <c r="O8" s="572"/>
      <c r="Q8" s="561"/>
      <c r="R8" s="562"/>
      <c r="S8" s="562"/>
      <c r="T8" s="562"/>
      <c r="U8" s="562"/>
      <c r="V8" s="562"/>
      <c r="W8" s="563"/>
    </row>
    <row r="9" spans="2:23" ht="12.75" customHeight="1">
      <c r="B9" s="10"/>
      <c r="C9" s="11"/>
      <c r="D9" s="570"/>
      <c r="E9" s="571"/>
      <c r="F9" s="571"/>
      <c r="G9" s="571"/>
      <c r="H9" s="572"/>
      <c r="I9" s="15" t="s">
        <v>16</v>
      </c>
      <c r="J9" s="16"/>
      <c r="K9" s="593"/>
      <c r="L9" s="594"/>
      <c r="M9" s="594"/>
      <c r="N9" s="594"/>
      <c r="O9" s="595"/>
      <c r="Q9" s="561"/>
      <c r="R9" s="562"/>
      <c r="S9" s="562"/>
      <c r="T9" s="562"/>
      <c r="U9" s="562"/>
      <c r="V9" s="562"/>
      <c r="W9" s="563"/>
    </row>
    <row r="10" spans="2:23" ht="12.75" customHeight="1">
      <c r="B10" s="10"/>
      <c r="C10" s="11"/>
      <c r="D10" s="570"/>
      <c r="E10" s="571"/>
      <c r="F10" s="571"/>
      <c r="G10" s="571"/>
      <c r="H10" s="572"/>
      <c r="I10" s="17" t="s">
        <v>24</v>
      </c>
      <c r="J10" s="551"/>
      <c r="K10" s="552"/>
      <c r="L10" s="552"/>
      <c r="M10" s="552"/>
      <c r="N10" s="552"/>
      <c r="O10" s="553"/>
      <c r="Q10" s="561"/>
      <c r="R10" s="562"/>
      <c r="S10" s="562"/>
      <c r="T10" s="562"/>
      <c r="U10" s="562"/>
      <c r="V10" s="562"/>
      <c r="W10" s="563"/>
    </row>
    <row r="11" spans="2:23" ht="13.5" customHeight="1" thickBot="1">
      <c r="B11" s="18" t="s">
        <v>14</v>
      </c>
      <c r="C11" s="19"/>
      <c r="D11" s="583"/>
      <c r="E11" s="584"/>
      <c r="F11" s="584"/>
      <c r="G11" s="584"/>
      <c r="H11" s="585"/>
      <c r="I11" s="20"/>
      <c r="J11" s="554"/>
      <c r="K11" s="554"/>
      <c r="L11" s="554"/>
      <c r="M11" s="554"/>
      <c r="N11" s="554"/>
      <c r="O11" s="555"/>
      <c r="Q11" s="561"/>
      <c r="R11" s="562"/>
      <c r="S11" s="562"/>
      <c r="T11" s="562"/>
      <c r="U11" s="562"/>
      <c r="V11" s="562"/>
      <c r="W11" s="563"/>
    </row>
    <row r="12" spans="17:23" ht="14.25" customHeight="1" thickBot="1" thickTop="1">
      <c r="Q12" s="561"/>
      <c r="R12" s="562"/>
      <c r="S12" s="562"/>
      <c r="T12" s="562"/>
      <c r="U12" s="562"/>
      <c r="V12" s="562"/>
      <c r="W12" s="563"/>
    </row>
    <row r="13" spans="2:23" ht="16.5" thickBot="1" thickTop="1">
      <c r="B13" s="576" t="s">
        <v>20</v>
      </c>
      <c r="C13" s="577"/>
      <c r="D13" s="577"/>
      <c r="E13" s="577"/>
      <c r="F13" s="577"/>
      <c r="G13" s="577"/>
      <c r="H13" s="577"/>
      <c r="I13" s="577"/>
      <c r="J13" s="577"/>
      <c r="K13" s="577"/>
      <c r="L13" s="577"/>
      <c r="M13" s="577"/>
      <c r="N13" s="577"/>
      <c r="O13" s="578"/>
      <c r="Q13" s="561"/>
      <c r="R13" s="562"/>
      <c r="S13" s="562"/>
      <c r="T13" s="562"/>
      <c r="U13" s="562"/>
      <c r="V13" s="562"/>
      <c r="W13" s="563"/>
    </row>
    <row r="14" spans="2:23" ht="15" thickTop="1">
      <c r="B14" s="21" t="s">
        <v>21</v>
      </c>
      <c r="C14" s="22"/>
      <c r="D14" s="22"/>
      <c r="E14" s="22"/>
      <c r="F14" s="22"/>
      <c r="G14" s="22"/>
      <c r="H14" s="22"/>
      <c r="I14" s="22"/>
      <c r="J14" s="22"/>
      <c r="K14" s="22"/>
      <c r="L14" s="23" t="s">
        <v>43</v>
      </c>
      <c r="M14" s="22"/>
      <c r="N14" s="22"/>
      <c r="O14" s="147"/>
      <c r="Q14" s="561"/>
      <c r="R14" s="562"/>
      <c r="S14" s="562"/>
      <c r="T14" s="562"/>
      <c r="U14" s="562"/>
      <c r="V14" s="562"/>
      <c r="W14" s="563"/>
    </row>
    <row r="15" spans="2:23" ht="15" thickBot="1">
      <c r="B15" s="24" t="s">
        <v>22</v>
      </c>
      <c r="C15" s="25"/>
      <c r="D15" s="25"/>
      <c r="E15" s="25"/>
      <c r="F15" s="25"/>
      <c r="G15" s="25"/>
      <c r="H15" s="25"/>
      <c r="I15" s="25"/>
      <c r="J15" s="25"/>
      <c r="K15" s="25"/>
      <c r="L15" s="25"/>
      <c r="M15" s="25"/>
      <c r="N15" s="25"/>
      <c r="O15" s="26"/>
      <c r="Q15" s="561"/>
      <c r="R15" s="562"/>
      <c r="S15" s="562"/>
      <c r="T15" s="562"/>
      <c r="U15" s="562"/>
      <c r="V15" s="562"/>
      <c r="W15" s="563"/>
    </row>
    <row r="16" spans="17:23" ht="15" thickBot="1" thickTop="1">
      <c r="Q16" s="564"/>
      <c r="R16" s="565"/>
      <c r="S16" s="565"/>
      <c r="T16" s="565"/>
      <c r="U16" s="565"/>
      <c r="V16" s="565"/>
      <c r="W16" s="566"/>
    </row>
    <row r="17" spans="2:15" ht="16.5" thickBot="1" thickTop="1">
      <c r="B17" s="576" t="s">
        <v>59</v>
      </c>
      <c r="C17" s="577"/>
      <c r="D17" s="577"/>
      <c r="E17" s="577"/>
      <c r="F17" s="577"/>
      <c r="G17" s="577"/>
      <c r="H17" s="577"/>
      <c r="I17" s="577"/>
      <c r="J17" s="577"/>
      <c r="K17" s="577"/>
      <c r="L17" s="577"/>
      <c r="M17" s="577"/>
      <c r="N17" s="577"/>
      <c r="O17" s="578"/>
    </row>
    <row r="18" spans="2:17" ht="15" thickBot="1" thickTop="1">
      <c r="B18" s="34" t="s">
        <v>60</v>
      </c>
      <c r="C18" s="5"/>
      <c r="D18" s="5"/>
      <c r="E18" s="5"/>
      <c r="F18" s="5"/>
      <c r="G18" s="36" t="s">
        <v>62</v>
      </c>
      <c r="H18" s="580"/>
      <c r="I18" s="581"/>
      <c r="J18" s="582"/>
      <c r="K18" s="36" t="s">
        <v>61</v>
      </c>
      <c r="L18" s="580"/>
      <c r="M18" s="581"/>
      <c r="N18" s="582"/>
      <c r="O18" s="35"/>
      <c r="Q18" s="407" t="s">
        <v>210</v>
      </c>
    </row>
    <row r="19" spans="8:17" ht="15" thickBot="1" thickTop="1">
      <c r="H19" s="556" t="s">
        <v>123</v>
      </c>
      <c r="I19" s="557"/>
      <c r="J19" s="557"/>
      <c r="L19" s="556" t="s">
        <v>123</v>
      </c>
      <c r="M19" s="557"/>
      <c r="N19" s="557"/>
      <c r="Q19" s="399" t="s">
        <v>243</v>
      </c>
    </row>
    <row r="20" spans="2:17" ht="16.5" thickBot="1" thickTop="1">
      <c r="B20" s="576" t="s">
        <v>48</v>
      </c>
      <c r="C20" s="577"/>
      <c r="D20" s="577"/>
      <c r="E20" s="577"/>
      <c r="F20" s="577"/>
      <c r="G20" s="577"/>
      <c r="H20" s="577"/>
      <c r="I20" s="577"/>
      <c r="J20" s="577"/>
      <c r="K20" s="577"/>
      <c r="L20" s="577"/>
      <c r="M20" s="577"/>
      <c r="N20" s="577"/>
      <c r="O20" s="578"/>
      <c r="Q20" s="399" t="s">
        <v>244</v>
      </c>
    </row>
    <row r="21" spans="2:17" ht="15" thickTop="1">
      <c r="B21" s="235"/>
      <c r="C21" s="236"/>
      <c r="D21" s="596" t="s">
        <v>55</v>
      </c>
      <c r="E21" s="597"/>
      <c r="F21" s="237" t="s">
        <v>51</v>
      </c>
      <c r="G21" s="238"/>
      <c r="H21" s="237" t="s">
        <v>52</v>
      </c>
      <c r="I21" s="238"/>
      <c r="J21" s="239"/>
      <c r="K21" s="240"/>
      <c r="L21" s="236"/>
      <c r="M21" s="236"/>
      <c r="N21" s="596" t="s">
        <v>89</v>
      </c>
      <c r="O21" s="609"/>
      <c r="Q21" s="399" t="s">
        <v>245</v>
      </c>
    </row>
    <row r="22" spans="2:17" ht="14.25">
      <c r="B22" s="31" t="s">
        <v>56</v>
      </c>
      <c r="C22" s="241"/>
      <c r="D22" s="589" t="s">
        <v>142</v>
      </c>
      <c r="E22" s="590"/>
      <c r="F22" s="243">
        <v>0.97</v>
      </c>
      <c r="G22" s="242" t="s">
        <v>53</v>
      </c>
      <c r="H22" s="243">
        <v>40.9</v>
      </c>
      <c r="I22" s="244" t="s">
        <v>9</v>
      </c>
      <c r="J22" s="245" t="s">
        <v>87</v>
      </c>
      <c r="K22" s="246"/>
      <c r="L22" s="241"/>
      <c r="M22" s="241"/>
      <c r="N22" s="247"/>
      <c r="O22" s="148" t="s">
        <v>143</v>
      </c>
      <c r="Q22" s="399" t="s">
        <v>246</v>
      </c>
    </row>
    <row r="23" spans="2:17" ht="14.25">
      <c r="B23" s="31" t="s">
        <v>19</v>
      </c>
      <c r="C23" s="241"/>
      <c r="D23" s="589" t="s">
        <v>142</v>
      </c>
      <c r="E23" s="590"/>
      <c r="F23" s="249">
        <v>0.85</v>
      </c>
      <c r="G23" s="248" t="s">
        <v>53</v>
      </c>
      <c r="H23" s="249">
        <v>43</v>
      </c>
      <c r="I23" s="248" t="s">
        <v>9</v>
      </c>
      <c r="J23" s="250" t="s">
        <v>88</v>
      </c>
      <c r="K23" s="251"/>
      <c r="L23" s="241"/>
      <c r="M23" s="241"/>
      <c r="N23" s="252"/>
      <c r="O23" s="148" t="s">
        <v>143</v>
      </c>
      <c r="Q23" s="399" t="s">
        <v>247</v>
      </c>
    </row>
    <row r="24" spans="2:17" ht="12" customHeight="1" thickBot="1">
      <c r="B24" s="32" t="s">
        <v>49</v>
      </c>
      <c r="C24" s="253"/>
      <c r="D24" s="591" t="s">
        <v>50</v>
      </c>
      <c r="E24" s="592"/>
      <c r="F24" s="254"/>
      <c r="G24" s="255"/>
      <c r="H24" s="293">
        <v>33</v>
      </c>
      <c r="I24" s="256" t="s">
        <v>54</v>
      </c>
      <c r="J24" s="257"/>
      <c r="K24" s="255"/>
      <c r="L24" s="253"/>
      <c r="M24" s="253"/>
      <c r="N24" s="258"/>
      <c r="O24" s="259"/>
      <c r="Q24" s="399" t="s">
        <v>248</v>
      </c>
    </row>
    <row r="25" spans="6:17" ht="15" thickBot="1" thickTop="1">
      <c r="F25" s="598" t="s">
        <v>265</v>
      </c>
      <c r="G25" s="599"/>
      <c r="H25" s="599"/>
      <c r="I25" s="599"/>
      <c r="J25" s="599"/>
      <c r="K25" s="599"/>
      <c r="L25" s="599"/>
      <c r="M25" s="599"/>
      <c r="N25" s="599"/>
      <c r="Q25" s="399" t="s">
        <v>249</v>
      </c>
    </row>
    <row r="26" spans="2:17" ht="19.5" customHeight="1" thickBot="1" thickTop="1">
      <c r="B26" s="606" t="s">
        <v>124</v>
      </c>
      <c r="C26" s="607"/>
      <c r="D26" s="607"/>
      <c r="E26" s="607"/>
      <c r="F26" s="607"/>
      <c r="G26" s="607"/>
      <c r="H26" s="607"/>
      <c r="I26" s="607"/>
      <c r="J26" s="607"/>
      <c r="K26" s="607"/>
      <c r="L26" s="607"/>
      <c r="M26" s="607"/>
      <c r="N26" s="607"/>
      <c r="O26" s="608"/>
      <c r="Q26" s="399" t="s">
        <v>250</v>
      </c>
    </row>
    <row r="27" spans="2:17" ht="12" customHeight="1" thickTop="1">
      <c r="B27" s="260"/>
      <c r="C27" s="241"/>
      <c r="D27" s="241"/>
      <c r="E27" s="241"/>
      <c r="F27" s="241"/>
      <c r="G27" s="241"/>
      <c r="H27" s="241"/>
      <c r="I27" s="241"/>
      <c r="J27" s="600"/>
      <c r="K27" s="601"/>
      <c r="L27" s="601"/>
      <c r="M27" s="601"/>
      <c r="N27" s="602"/>
      <c r="O27" s="148"/>
      <c r="Q27" s="399" t="s">
        <v>251</v>
      </c>
    </row>
    <row r="28" spans="2:15" ht="12" customHeight="1" thickBot="1">
      <c r="B28" s="275" t="s">
        <v>137</v>
      </c>
      <c r="C28" s="253"/>
      <c r="D28" s="253"/>
      <c r="E28" s="253"/>
      <c r="F28" s="253" t="s">
        <v>138</v>
      </c>
      <c r="G28" s="253"/>
      <c r="H28" s="253"/>
      <c r="I28" s="253"/>
      <c r="J28" s="603"/>
      <c r="K28" s="604"/>
      <c r="L28" s="604"/>
      <c r="M28" s="604"/>
      <c r="N28" s="605"/>
      <c r="O28" s="259"/>
    </row>
    <row r="29" spans="2:15" ht="12" customHeight="1" thickTop="1">
      <c r="B29" s="23"/>
      <c r="C29" s="241"/>
      <c r="D29" s="241"/>
      <c r="E29" s="241"/>
      <c r="F29" s="241"/>
      <c r="G29" s="241"/>
      <c r="H29" s="241"/>
      <c r="I29" s="241"/>
      <c r="J29" s="241"/>
      <c r="K29" s="246"/>
      <c r="L29" s="241"/>
      <c r="M29" s="241"/>
      <c r="N29" s="241"/>
      <c r="O29" s="241"/>
    </row>
    <row r="30" spans="2:17" ht="15" thickBot="1">
      <c r="B30" s="195"/>
      <c r="C30" s="195"/>
      <c r="D30" s="195"/>
      <c r="E30" s="195"/>
      <c r="F30" s="195"/>
      <c r="G30" s="195"/>
      <c r="H30" s="195"/>
      <c r="I30" s="195"/>
      <c r="J30" s="195"/>
      <c r="K30" s="195"/>
      <c r="L30" s="195"/>
      <c r="M30" s="195"/>
      <c r="N30" s="195"/>
      <c r="O30" s="195"/>
      <c r="Q30" s="399" t="s">
        <v>211</v>
      </c>
    </row>
    <row r="31" spans="2:17" ht="16.5" thickBot="1" thickTop="1">
      <c r="B31" s="576" t="s">
        <v>63</v>
      </c>
      <c r="C31" s="577"/>
      <c r="D31" s="577"/>
      <c r="E31" s="577"/>
      <c r="F31" s="577"/>
      <c r="G31" s="577"/>
      <c r="H31" s="577"/>
      <c r="I31" s="577"/>
      <c r="J31" s="577"/>
      <c r="K31" s="577"/>
      <c r="L31" s="577"/>
      <c r="M31" s="577"/>
      <c r="N31" s="577"/>
      <c r="O31" s="578"/>
      <c r="Q31" s="409" t="s">
        <v>252</v>
      </c>
    </row>
    <row r="32" spans="2:15" ht="15" thickTop="1">
      <c r="B32" s="235" t="s">
        <v>75</v>
      </c>
      <c r="C32" s="236"/>
      <c r="D32" s="236"/>
      <c r="E32" s="261"/>
      <c r="F32" s="236" t="s">
        <v>76</v>
      </c>
      <c r="G32" s="236"/>
      <c r="H32" s="236"/>
      <c r="I32" s="239" t="s">
        <v>82</v>
      </c>
      <c r="J32" s="236"/>
      <c r="K32" s="236"/>
      <c r="L32" s="262"/>
      <c r="M32" s="236" t="s">
        <v>83</v>
      </c>
      <c r="N32" s="236"/>
      <c r="O32" s="263"/>
    </row>
    <row r="33" spans="2:17" ht="14.25">
      <c r="B33" s="264" t="s">
        <v>79</v>
      </c>
      <c r="C33" s="265"/>
      <c r="D33" s="265"/>
      <c r="E33" s="266"/>
      <c r="F33" s="241" t="s">
        <v>77</v>
      </c>
      <c r="G33" s="241"/>
      <c r="H33" s="241"/>
      <c r="I33" s="250" t="s">
        <v>144</v>
      </c>
      <c r="J33" s="241"/>
      <c r="K33" s="241"/>
      <c r="L33" s="241"/>
      <c r="M33" s="241"/>
      <c r="N33" s="241"/>
      <c r="O33" s="148"/>
      <c r="Q33" s="399" t="s">
        <v>254</v>
      </c>
    </row>
    <row r="34" spans="2:17" ht="14.25">
      <c r="B34" s="264" t="s">
        <v>145</v>
      </c>
      <c r="C34" s="265"/>
      <c r="D34" s="265"/>
      <c r="E34" s="267"/>
      <c r="F34" s="241" t="s">
        <v>78</v>
      </c>
      <c r="G34" s="241"/>
      <c r="H34" s="241"/>
      <c r="I34" s="250" t="s">
        <v>146</v>
      </c>
      <c r="J34" s="241"/>
      <c r="K34" s="241"/>
      <c r="L34" s="241"/>
      <c r="M34" s="241"/>
      <c r="N34" s="241"/>
      <c r="O34" s="148"/>
      <c r="Q34" s="399" t="s">
        <v>253</v>
      </c>
    </row>
    <row r="35" spans="2:15" ht="14.25">
      <c r="B35" s="264" t="s">
        <v>80</v>
      </c>
      <c r="C35" s="265"/>
      <c r="D35" s="265"/>
      <c r="E35" s="268">
        <f>E32*E33*E34</f>
        <v>0</v>
      </c>
      <c r="F35" s="241" t="s">
        <v>81</v>
      </c>
      <c r="G35" s="241"/>
      <c r="H35" s="241"/>
      <c r="I35" s="269"/>
      <c r="J35" s="195"/>
      <c r="K35" s="195"/>
      <c r="L35" s="195"/>
      <c r="M35" s="195"/>
      <c r="N35" s="241"/>
      <c r="O35" s="148"/>
    </row>
    <row r="36" spans="2:17" ht="14.25">
      <c r="B36" s="260"/>
      <c r="C36" s="241"/>
      <c r="D36" s="241"/>
      <c r="E36" s="241"/>
      <c r="F36" s="241"/>
      <c r="G36" s="241"/>
      <c r="H36" s="241"/>
      <c r="I36" s="269" t="s">
        <v>84</v>
      </c>
      <c r="J36" s="241"/>
      <c r="K36" s="241"/>
      <c r="L36" s="270"/>
      <c r="M36" s="241" t="s">
        <v>86</v>
      </c>
      <c r="N36" s="241"/>
      <c r="O36" s="148"/>
      <c r="Q36" s="399" t="s">
        <v>256</v>
      </c>
    </row>
    <row r="37" spans="2:17" ht="14.25">
      <c r="B37" s="260"/>
      <c r="C37" s="241"/>
      <c r="D37" s="241"/>
      <c r="E37" s="241"/>
      <c r="F37" s="241"/>
      <c r="G37" s="241"/>
      <c r="H37" s="241"/>
      <c r="I37" s="250" t="s">
        <v>85</v>
      </c>
      <c r="J37" s="241"/>
      <c r="K37" s="241"/>
      <c r="L37" s="241"/>
      <c r="M37" s="241"/>
      <c r="N37" s="241"/>
      <c r="O37" s="148"/>
      <c r="Q37" s="399" t="s">
        <v>255</v>
      </c>
    </row>
    <row r="38" spans="2:15" ht="14.25">
      <c r="B38" s="271"/>
      <c r="C38" s="272"/>
      <c r="D38" s="272"/>
      <c r="E38" s="272"/>
      <c r="F38" s="272"/>
      <c r="G38" s="272"/>
      <c r="H38" s="272"/>
      <c r="I38" s="273"/>
      <c r="J38" s="272"/>
      <c r="K38" s="272"/>
      <c r="L38" s="272"/>
      <c r="M38" s="272"/>
      <c r="N38" s="272"/>
      <c r="O38" s="274"/>
    </row>
    <row r="39" spans="2:15" ht="14.25">
      <c r="B39" s="260" t="s">
        <v>90</v>
      </c>
      <c r="C39" s="241"/>
      <c r="D39" s="241"/>
      <c r="E39" s="270"/>
      <c r="F39" s="241" t="s">
        <v>83</v>
      </c>
      <c r="G39" s="241"/>
      <c r="H39" s="241"/>
      <c r="I39" s="269" t="s">
        <v>91</v>
      </c>
      <c r="J39" s="241"/>
      <c r="K39" s="241"/>
      <c r="L39" s="270"/>
      <c r="M39" s="241" t="s">
        <v>92</v>
      </c>
      <c r="N39" s="241"/>
      <c r="O39" s="148"/>
    </row>
    <row r="40" spans="2:15" ht="14.25">
      <c r="B40" s="264" t="s">
        <v>147</v>
      </c>
      <c r="C40" s="241"/>
      <c r="D40" s="241"/>
      <c r="E40" s="241"/>
      <c r="F40" s="241"/>
      <c r="G40" s="241"/>
      <c r="H40" s="241"/>
      <c r="I40" s="250" t="s">
        <v>93</v>
      </c>
      <c r="J40" s="241"/>
      <c r="K40" s="241"/>
      <c r="L40" s="241"/>
      <c r="M40" s="241"/>
      <c r="N40" s="241"/>
      <c r="O40" s="148"/>
    </row>
    <row r="41" spans="2:15" ht="14.25">
      <c r="B41" s="264" t="s">
        <v>148</v>
      </c>
      <c r="C41" s="241"/>
      <c r="D41" s="241"/>
      <c r="E41" s="241"/>
      <c r="F41" s="241"/>
      <c r="G41" s="241"/>
      <c r="H41" s="241"/>
      <c r="I41" s="250" t="s">
        <v>94</v>
      </c>
      <c r="J41" s="241"/>
      <c r="K41" s="241"/>
      <c r="L41" s="241"/>
      <c r="M41" s="241"/>
      <c r="N41" s="241"/>
      <c r="O41" s="148"/>
    </row>
    <row r="42" spans="2:15" ht="15" thickBot="1">
      <c r="B42" s="275"/>
      <c r="C42" s="253"/>
      <c r="D42" s="253"/>
      <c r="E42" s="253"/>
      <c r="F42" s="253"/>
      <c r="G42" s="253"/>
      <c r="H42" s="253"/>
      <c r="I42" s="276" t="s">
        <v>95</v>
      </c>
      <c r="J42" s="253"/>
      <c r="K42" s="253"/>
      <c r="L42" s="253"/>
      <c r="M42" s="253"/>
      <c r="N42" s="253"/>
      <c r="O42" s="259"/>
    </row>
    <row r="43" spans="2:15" ht="15" thickTop="1">
      <c r="B43" s="195"/>
      <c r="C43" s="195"/>
      <c r="D43" s="195"/>
      <c r="E43" s="195"/>
      <c r="F43" s="195"/>
      <c r="G43" s="195"/>
      <c r="H43" s="195"/>
      <c r="I43" s="195"/>
      <c r="J43" s="195"/>
      <c r="K43" s="195"/>
      <c r="L43" s="195"/>
      <c r="M43" s="195"/>
      <c r="N43" s="195"/>
      <c r="O43" s="195"/>
    </row>
    <row r="44" spans="2:15" ht="15.75" customHeight="1">
      <c r="B44" s="288" t="s">
        <v>139</v>
      </c>
      <c r="C44" s="272"/>
      <c r="D44" s="272"/>
      <c r="E44" s="272"/>
      <c r="F44" s="289"/>
      <c r="G44" s="289"/>
      <c r="H44" s="289"/>
      <c r="I44" s="289"/>
      <c r="J44" s="290"/>
      <c r="K44" s="195"/>
      <c r="L44" s="195"/>
      <c r="M44" s="195"/>
      <c r="N44" s="195"/>
      <c r="O44" s="195"/>
    </row>
    <row r="45" spans="2:15" ht="14.25">
      <c r="B45" s="286"/>
      <c r="C45" s="241"/>
      <c r="D45" s="241"/>
      <c r="E45" s="241"/>
      <c r="F45" s="270"/>
      <c r="G45" s="241" t="s">
        <v>140</v>
      </c>
      <c r="H45" s="270"/>
      <c r="I45" s="241" t="s">
        <v>141</v>
      </c>
      <c r="J45" s="287"/>
      <c r="K45" s="195"/>
      <c r="L45" s="195"/>
      <c r="M45" s="195"/>
      <c r="N45" s="195"/>
      <c r="O45" s="195"/>
    </row>
    <row r="46" spans="2:10" ht="15" thickBot="1">
      <c r="B46" s="291"/>
      <c r="C46" s="25"/>
      <c r="D46" s="25"/>
      <c r="E46" s="25"/>
      <c r="F46" s="25"/>
      <c r="G46" s="25"/>
      <c r="H46" s="25"/>
      <c r="I46" s="25"/>
      <c r="J46" s="292"/>
    </row>
    <row r="47" ht="15" thickTop="1"/>
    <row r="48" ht="14.25">
      <c r="B48" s="295" t="s">
        <v>267</v>
      </c>
    </row>
    <row r="49" ht="14.25">
      <c r="B49" s="277" t="s">
        <v>271</v>
      </c>
    </row>
    <row r="50" ht="14.25">
      <c r="B50" s="277" t="s">
        <v>273</v>
      </c>
    </row>
    <row r="51" ht="14.25">
      <c r="B51" s="195" t="s">
        <v>272</v>
      </c>
    </row>
    <row r="52" ht="14.25">
      <c r="B52" s="277" t="s">
        <v>209</v>
      </c>
    </row>
    <row r="53" ht="14.25">
      <c r="B53" s="277" t="s">
        <v>156</v>
      </c>
    </row>
  </sheetData>
  <sheetProtection password="EB90" sheet="1"/>
  <mergeCells count="31">
    <mergeCell ref="B26:O26"/>
    <mergeCell ref="B17:O17"/>
    <mergeCell ref="H18:J18"/>
    <mergeCell ref="H19:J19"/>
    <mergeCell ref="D22:E22"/>
    <mergeCell ref="N21:O21"/>
    <mergeCell ref="B31:O31"/>
    <mergeCell ref="D23:E23"/>
    <mergeCell ref="D24:E24"/>
    <mergeCell ref="D9:H9"/>
    <mergeCell ref="D10:H10"/>
    <mergeCell ref="K8:O8"/>
    <mergeCell ref="K9:O9"/>
    <mergeCell ref="D21:E21"/>
    <mergeCell ref="F25:N25"/>
    <mergeCell ref="J27:N28"/>
    <mergeCell ref="B2:O2"/>
    <mergeCell ref="B13:O13"/>
    <mergeCell ref="B20:O20"/>
    <mergeCell ref="D8:H8"/>
    <mergeCell ref="D6:H6"/>
    <mergeCell ref="L18:N18"/>
    <mergeCell ref="D11:H11"/>
    <mergeCell ref="K7:O7"/>
    <mergeCell ref="D7:H7"/>
    <mergeCell ref="J10:O11"/>
    <mergeCell ref="L19:N19"/>
    <mergeCell ref="Q4:W16"/>
    <mergeCell ref="K5:O5"/>
    <mergeCell ref="K6:O6"/>
    <mergeCell ref="D5:H5"/>
  </mergeCells>
  <conditionalFormatting sqref="O14">
    <cfRule type="cellIs" priority="1" dxfId="0" operator="equal" stopIfTrue="1">
      <formula>"YES"</formula>
    </cfRule>
    <cfRule type="cellIs" priority="2" dxfId="0" operator="equal" stopIfTrue="1">
      <formula>"Yes"</formula>
    </cfRule>
    <cfRule type="cellIs" priority="3" dxfId="0" operator="equal" stopIfTrue="1">
      <formula>"yes"</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dimension ref="B2:D32"/>
  <sheetViews>
    <sheetView showGridLines="0" zoomScalePageLayoutView="0" workbookViewId="0" topLeftCell="A1">
      <selection activeCell="P27" sqref="P27"/>
    </sheetView>
  </sheetViews>
  <sheetFormatPr defaultColWidth="8.7109375" defaultRowHeight="12.75"/>
  <cols>
    <col min="1" max="1" width="2.421875" style="0" customWidth="1"/>
  </cols>
  <sheetData>
    <row r="2" ht="12.75">
      <c r="B2" s="162" t="s">
        <v>107</v>
      </c>
    </row>
    <row r="4" ht="12.75">
      <c r="B4" t="s">
        <v>109</v>
      </c>
    </row>
    <row r="5" ht="12.75">
      <c r="B5" t="s">
        <v>110</v>
      </c>
    </row>
    <row r="6" ht="12.75">
      <c r="B6" t="s">
        <v>111</v>
      </c>
    </row>
    <row r="8" ht="12.75">
      <c r="B8" t="s">
        <v>112</v>
      </c>
    </row>
    <row r="9" ht="15">
      <c r="D9" s="163" t="s">
        <v>108</v>
      </c>
    </row>
    <row r="11" ht="12.75">
      <c r="B11" s="164" t="s">
        <v>114</v>
      </c>
    </row>
    <row r="12" ht="12.75">
      <c r="B12" s="164" t="s">
        <v>113</v>
      </c>
    </row>
    <row r="18" ht="12.75">
      <c r="C18" s="186"/>
    </row>
    <row r="19" ht="12.75">
      <c r="C19" s="186"/>
    </row>
    <row r="20" ht="12.75">
      <c r="C20" s="186"/>
    </row>
    <row r="21" ht="12.75">
      <c r="C21" s="186"/>
    </row>
    <row r="22" ht="12.75">
      <c r="C22" s="186"/>
    </row>
    <row r="23" ht="12.75">
      <c r="C23" s="186"/>
    </row>
    <row r="24" ht="12.75">
      <c r="C24" s="186"/>
    </row>
    <row r="25" ht="12.75">
      <c r="C25" s="186"/>
    </row>
    <row r="26" ht="12.75">
      <c r="C26" s="186"/>
    </row>
    <row r="27" ht="12.75">
      <c r="C27" s="186"/>
    </row>
    <row r="28" ht="12.75">
      <c r="C28" s="186"/>
    </row>
    <row r="29" ht="12.75">
      <c r="C29" s="186"/>
    </row>
    <row r="30" ht="12.75">
      <c r="C30" s="186"/>
    </row>
    <row r="31" ht="12.75">
      <c r="C31" s="186"/>
    </row>
    <row r="32" ht="12.75">
      <c r="C32" s="186"/>
    </row>
  </sheetData>
  <sheetProtection password="EB90"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G52"/>
  <sheetViews>
    <sheetView zoomScalePageLayoutView="0" workbookViewId="0" topLeftCell="A1">
      <pane xSplit="3" topLeftCell="D1" activePane="topRight" state="frozen"/>
      <selection pane="topLeft" activeCell="A1" sqref="A1"/>
      <selection pane="topRight" activeCell="D11" sqref="D11"/>
    </sheetView>
  </sheetViews>
  <sheetFormatPr defaultColWidth="9.140625" defaultRowHeight="12.75"/>
  <cols>
    <col min="1" max="1" width="1.421875" style="1" customWidth="1"/>
    <col min="2" max="2" width="9.140625" style="33" customWidth="1"/>
    <col min="3" max="3" width="24.421875" style="1" customWidth="1"/>
    <col min="4" max="4" width="12.28125" style="1" customWidth="1"/>
    <col min="5" max="5" width="12.28125" style="37" customWidth="1"/>
    <col min="6" max="7" width="12.28125" style="1" customWidth="1"/>
    <col min="8" max="8" width="1.7109375" style="1" customWidth="1"/>
    <col min="9" max="9" width="12.28125" style="1" customWidth="1"/>
    <col min="10" max="11" width="12.28125" style="38" customWidth="1"/>
    <col min="12" max="12" width="12.28125" style="1" customWidth="1"/>
    <col min="13" max="14" width="12.28125" style="39" customWidth="1"/>
    <col min="15" max="15" width="1.28515625" style="1" customWidth="1"/>
    <col min="16" max="16" width="12.28125" style="38" customWidth="1"/>
    <col min="17" max="18" width="12.28125" style="39" customWidth="1"/>
    <col min="19" max="19" width="1.28515625" style="38" customWidth="1"/>
    <col min="20" max="21" width="12.28125" style="38" customWidth="1"/>
    <col min="22" max="22" width="12.28125" style="40" customWidth="1"/>
    <col min="23" max="23" width="1.28515625" style="38" customWidth="1"/>
    <col min="24" max="26" width="12.28125" style="1" customWidth="1"/>
    <col min="27" max="27" width="1.28515625" style="38" customWidth="1"/>
    <col min="28" max="30" width="12.28125" style="1" customWidth="1"/>
    <col min="31" max="31" width="1.28515625" style="1" customWidth="1"/>
    <col min="32" max="33" width="19.421875" style="39" customWidth="1"/>
    <col min="34" max="16384" width="9.140625" style="1" customWidth="1"/>
  </cols>
  <sheetData>
    <row r="1" spans="2:33" s="296" customFormat="1" ht="14.25" thickBot="1">
      <c r="B1" s="296" t="str">
        <f>+'1 Company Data'!Q2</f>
        <v>2019 RETURN</v>
      </c>
      <c r="E1" s="297"/>
      <c r="J1" s="298"/>
      <c r="K1" s="298"/>
      <c r="M1" s="299"/>
      <c r="N1" s="299"/>
      <c r="P1" s="298"/>
      <c r="Q1" s="299"/>
      <c r="R1" s="299"/>
      <c r="S1" s="298"/>
      <c r="T1" s="298"/>
      <c r="U1" s="298"/>
      <c r="V1" s="300"/>
      <c r="W1" s="298"/>
      <c r="AA1" s="298"/>
      <c r="AF1" s="299"/>
      <c r="AG1" s="299"/>
    </row>
    <row r="2" spans="2:33" ht="16.5" thickBot="1" thickTop="1">
      <c r="B2" s="41"/>
      <c r="C2" s="30" t="s">
        <v>204</v>
      </c>
      <c r="D2" s="28"/>
      <c r="E2" s="42"/>
      <c r="F2" s="28"/>
      <c r="G2" s="28"/>
      <c r="H2" s="28"/>
      <c r="I2" s="28"/>
      <c r="J2" s="43"/>
      <c r="K2" s="43"/>
      <c r="L2" s="28"/>
      <c r="M2" s="44"/>
      <c r="N2" s="44"/>
      <c r="O2" s="28"/>
      <c r="P2" s="43"/>
      <c r="Q2" s="44"/>
      <c r="R2" s="44"/>
      <c r="S2" s="43"/>
      <c r="T2" s="43"/>
      <c r="U2" s="43"/>
      <c r="V2" s="45"/>
      <c r="W2" s="43"/>
      <c r="X2" s="28"/>
      <c r="Y2" s="28"/>
      <c r="Z2" s="28"/>
      <c r="AA2" s="43"/>
      <c r="AB2" s="28"/>
      <c r="AC2" s="28"/>
      <c r="AD2" s="28"/>
      <c r="AE2" s="28"/>
      <c r="AF2" s="44"/>
      <c r="AG2" s="46"/>
    </row>
    <row r="3" spans="2:33" s="156" customFormat="1" ht="12.75" customHeight="1" thickTop="1">
      <c r="B3" s="610" t="s">
        <v>29</v>
      </c>
      <c r="C3" s="611"/>
      <c r="D3" s="611"/>
      <c r="E3" s="611"/>
      <c r="F3" s="611"/>
      <c r="G3" s="612"/>
      <c r="H3" s="149"/>
      <c r="I3" s="611" t="s">
        <v>25</v>
      </c>
      <c r="J3" s="612"/>
      <c r="K3" s="613" t="s">
        <v>73</v>
      </c>
      <c r="L3" s="614"/>
      <c r="M3" s="614"/>
      <c r="N3" s="615"/>
      <c r="O3" s="150"/>
      <c r="P3" s="151"/>
      <c r="Q3" s="152"/>
      <c r="R3" s="152" t="s">
        <v>39</v>
      </c>
      <c r="S3" s="150"/>
      <c r="T3" s="153" t="s">
        <v>97</v>
      </c>
      <c r="U3" s="153"/>
      <c r="V3" s="154"/>
      <c r="W3" s="150"/>
      <c r="X3" s="616" t="s">
        <v>74</v>
      </c>
      <c r="Y3" s="611"/>
      <c r="Z3" s="612"/>
      <c r="AA3" s="150"/>
      <c r="AB3" s="616" t="s">
        <v>158</v>
      </c>
      <c r="AC3" s="611"/>
      <c r="AD3" s="612"/>
      <c r="AE3" s="155"/>
      <c r="AF3" s="153" t="s">
        <v>99</v>
      </c>
      <c r="AG3" s="157" t="s">
        <v>99</v>
      </c>
    </row>
    <row r="4" spans="2:33" s="33" customFormat="1" ht="12.75">
      <c r="B4" s="141" t="s">
        <v>42</v>
      </c>
      <c r="C4" s="63" t="s">
        <v>57</v>
      </c>
      <c r="D4" s="63" t="s">
        <v>64</v>
      </c>
      <c r="E4" s="63"/>
      <c r="F4" s="63"/>
      <c r="G4" s="64" t="s">
        <v>26</v>
      </c>
      <c r="H4" s="98"/>
      <c r="I4" s="62" t="s">
        <v>27</v>
      </c>
      <c r="J4" s="73" t="s">
        <v>28</v>
      </c>
      <c r="K4" s="76" t="s">
        <v>5</v>
      </c>
      <c r="L4" s="63" t="s">
        <v>32</v>
      </c>
      <c r="M4" s="77" t="s">
        <v>67</v>
      </c>
      <c r="N4" s="78" t="s">
        <v>67</v>
      </c>
      <c r="O4" s="108"/>
      <c r="P4" s="47" t="s">
        <v>69</v>
      </c>
      <c r="Q4" s="51" t="s">
        <v>37</v>
      </c>
      <c r="R4" s="51" t="s">
        <v>41</v>
      </c>
      <c r="S4" s="103"/>
      <c r="T4" s="49" t="s">
        <v>98</v>
      </c>
      <c r="U4" s="49" t="s">
        <v>66</v>
      </c>
      <c r="V4" s="53" t="s">
        <v>68</v>
      </c>
      <c r="W4" s="103"/>
      <c r="X4" s="91" t="s">
        <v>44</v>
      </c>
      <c r="Y4" s="63" t="s">
        <v>47</v>
      </c>
      <c r="Z4" s="64" t="s">
        <v>49</v>
      </c>
      <c r="AA4" s="103"/>
      <c r="AB4" s="91" t="s">
        <v>159</v>
      </c>
      <c r="AC4" s="63" t="s">
        <v>160</v>
      </c>
      <c r="AD4" s="64" t="s">
        <v>161</v>
      </c>
      <c r="AE4" s="98"/>
      <c r="AF4" s="81" t="s">
        <v>100</v>
      </c>
      <c r="AG4" s="94" t="s">
        <v>102</v>
      </c>
    </row>
    <row r="5" spans="2:33" s="33" customFormat="1" ht="12.75">
      <c r="B5" s="142" t="s">
        <v>6</v>
      </c>
      <c r="C5" s="66" t="s">
        <v>58</v>
      </c>
      <c r="D5" s="66" t="s">
        <v>65</v>
      </c>
      <c r="E5" s="67" t="s">
        <v>3</v>
      </c>
      <c r="F5" s="66" t="s">
        <v>4</v>
      </c>
      <c r="G5" s="68" t="s">
        <v>8</v>
      </c>
      <c r="H5" s="98"/>
      <c r="I5" s="65" t="s">
        <v>8</v>
      </c>
      <c r="J5" s="74" t="s">
        <v>2</v>
      </c>
      <c r="K5" s="79" t="s">
        <v>31</v>
      </c>
      <c r="L5" s="66" t="s">
        <v>33</v>
      </c>
      <c r="M5" s="80" t="s">
        <v>35</v>
      </c>
      <c r="N5" s="81" t="s">
        <v>36</v>
      </c>
      <c r="O5" s="108"/>
      <c r="P5" s="47" t="s">
        <v>30</v>
      </c>
      <c r="Q5" s="51" t="s">
        <v>38</v>
      </c>
      <c r="R5" s="51" t="s">
        <v>40</v>
      </c>
      <c r="S5" s="103"/>
      <c r="T5" s="49" t="s">
        <v>96</v>
      </c>
      <c r="U5" s="279" t="s">
        <v>152</v>
      </c>
      <c r="V5" s="53" t="s">
        <v>30</v>
      </c>
      <c r="W5" s="103"/>
      <c r="X5" s="92" t="s">
        <v>45</v>
      </c>
      <c r="Y5" s="66" t="s">
        <v>45</v>
      </c>
      <c r="Z5" s="68" t="s">
        <v>45</v>
      </c>
      <c r="AA5" s="103"/>
      <c r="AB5" s="92" t="s">
        <v>162</v>
      </c>
      <c r="AC5" s="66" t="s">
        <v>162</v>
      </c>
      <c r="AD5" s="282" t="s">
        <v>163</v>
      </c>
      <c r="AE5" s="98"/>
      <c r="AF5" s="81" t="s">
        <v>101</v>
      </c>
      <c r="AG5" s="94" t="s">
        <v>103</v>
      </c>
    </row>
    <row r="6" spans="2:33" s="33" customFormat="1" ht="15">
      <c r="B6" s="143"/>
      <c r="C6" s="70"/>
      <c r="D6" s="70" t="s">
        <v>71</v>
      </c>
      <c r="E6" s="71" t="s">
        <v>18</v>
      </c>
      <c r="F6" s="70" t="s">
        <v>7</v>
      </c>
      <c r="G6" s="72"/>
      <c r="H6" s="99"/>
      <c r="I6" s="69" t="s">
        <v>70</v>
      </c>
      <c r="J6" s="75" t="s">
        <v>70</v>
      </c>
      <c r="K6" s="82" t="s">
        <v>70</v>
      </c>
      <c r="L6" s="70" t="s">
        <v>70</v>
      </c>
      <c r="M6" s="83" t="s">
        <v>10</v>
      </c>
      <c r="N6" s="84" t="s">
        <v>10</v>
      </c>
      <c r="O6" s="109"/>
      <c r="P6" s="48" t="s">
        <v>34</v>
      </c>
      <c r="Q6" s="52" t="s">
        <v>10</v>
      </c>
      <c r="R6" s="52" t="s">
        <v>10</v>
      </c>
      <c r="S6" s="104"/>
      <c r="T6" s="50" t="s">
        <v>34</v>
      </c>
      <c r="U6" s="50" t="s">
        <v>34</v>
      </c>
      <c r="V6" s="54" t="s">
        <v>34</v>
      </c>
      <c r="W6" s="104"/>
      <c r="X6" s="93" t="s">
        <v>46</v>
      </c>
      <c r="Y6" s="70" t="s">
        <v>46</v>
      </c>
      <c r="Z6" s="72" t="s">
        <v>72</v>
      </c>
      <c r="AA6" s="104"/>
      <c r="AB6" s="283" t="s">
        <v>46</v>
      </c>
      <c r="AC6" s="284" t="s">
        <v>46</v>
      </c>
      <c r="AD6" s="285" t="s">
        <v>164</v>
      </c>
      <c r="AE6" s="99"/>
      <c r="AF6" s="84" t="s">
        <v>10</v>
      </c>
      <c r="AG6" s="95" t="s">
        <v>10</v>
      </c>
    </row>
    <row r="7" spans="2:33" s="55" customFormat="1" ht="15" customHeight="1">
      <c r="B7" s="232"/>
      <c r="C7" s="223"/>
      <c r="D7" s="223"/>
      <c r="E7" s="507"/>
      <c r="F7" s="223"/>
      <c r="G7" s="508"/>
      <c r="H7" s="509"/>
      <c r="I7" s="510"/>
      <c r="J7" s="511"/>
      <c r="K7" s="512"/>
      <c r="L7" s="223"/>
      <c r="M7" s="513"/>
      <c r="N7" s="514"/>
      <c r="O7" s="515"/>
      <c r="P7" s="516"/>
      <c r="Q7" s="517"/>
      <c r="R7" s="517"/>
      <c r="S7" s="518"/>
      <c r="T7" s="519"/>
      <c r="U7" s="519"/>
      <c r="V7" s="520">
        <f>P7+T7-U7</f>
        <v>0</v>
      </c>
      <c r="W7" s="518"/>
      <c r="X7" s="512"/>
      <c r="Y7" s="521"/>
      <c r="Z7" s="511"/>
      <c r="AA7" s="518"/>
      <c r="AB7" s="512" t="s">
        <v>127</v>
      </c>
      <c r="AC7" s="521"/>
      <c r="AD7" s="517"/>
      <c r="AE7" s="509"/>
      <c r="AF7" s="514"/>
      <c r="AG7" s="522"/>
    </row>
    <row r="8" spans="2:33" s="411" customFormat="1" ht="15" customHeight="1">
      <c r="B8" s="489" t="s">
        <v>193</v>
      </c>
      <c r="C8" s="490" t="s">
        <v>198</v>
      </c>
      <c r="D8" s="490">
        <v>2</v>
      </c>
      <c r="E8" s="491">
        <v>12.5</v>
      </c>
      <c r="F8" s="490">
        <v>159</v>
      </c>
      <c r="G8" s="492">
        <v>1982</v>
      </c>
      <c r="H8" s="493"/>
      <c r="I8" s="494">
        <v>250960</v>
      </c>
      <c r="J8" s="495">
        <v>6518</v>
      </c>
      <c r="K8" s="496">
        <v>1643</v>
      </c>
      <c r="L8" s="490">
        <v>326.4</v>
      </c>
      <c r="M8" s="497">
        <f>IF(J8&gt;0,(8760-K8-L8)*100/8760,0)</f>
        <v>77.51826484018265</v>
      </c>
      <c r="N8" s="498">
        <f>IF(J8&gt;0,(8760-L8)*100/8760,0)</f>
        <v>96.27397260273973</v>
      </c>
      <c r="O8" s="499"/>
      <c r="P8" s="500">
        <v>55075</v>
      </c>
      <c r="Q8" s="501">
        <f>IF(P8&gt;0,(P8*100)/(E8*8760),)</f>
        <v>50.29680365296804</v>
      </c>
      <c r="R8" s="501">
        <f>IF(P8&gt;0,(P8*100)/(E8*J8),0)</f>
        <v>67.59742252224609</v>
      </c>
      <c r="S8" s="502"/>
      <c r="T8" s="503">
        <v>591</v>
      </c>
      <c r="U8" s="503">
        <v>2802</v>
      </c>
      <c r="V8" s="504">
        <f>P8+T8-U8</f>
        <v>52864</v>
      </c>
      <c r="W8" s="502"/>
      <c r="X8" s="496">
        <v>12000000</v>
      </c>
      <c r="Y8" s="505">
        <v>50000</v>
      </c>
      <c r="Z8" s="495">
        <v>8000000</v>
      </c>
      <c r="AA8" s="502"/>
      <c r="AB8" s="496">
        <v>50000</v>
      </c>
      <c r="AC8" s="505">
        <v>100000</v>
      </c>
      <c r="AD8" s="501">
        <f>IF(P8&gt;0,(AB8+AC8)/(P8-U8),0)</f>
        <v>2.8695502458248043</v>
      </c>
      <c r="AE8" s="493"/>
      <c r="AF8" s="498">
        <f>IF(P8&gt;0,((P8-U8)*100000*3.6)/((X8*'1 Company Data'!$F$22*'1 Company Data'!$H$22)+(Y8*'1 Company Data'!$F$23*'1 Company Data'!$H$23)+(Z8*'1 Company Data'!$H$24)),0)</f>
        <v>25.364862141774502</v>
      </c>
      <c r="AG8" s="506">
        <f>IF(T8&gt;0,(V8*100000*3.6)/((X8*'1 Company Data'!$F$22*'1 Company Data'!$H$22)+(Y8*'1 Company Data'!$F$23*'1 Company Data'!$H$23)+(Z8*'1 Company Data'!$H$24)),0)</f>
        <v>25.651637982567813</v>
      </c>
    </row>
    <row r="9" spans="2:33" s="55" customFormat="1" ht="15" customHeight="1">
      <c r="B9" s="145"/>
      <c r="C9" s="118"/>
      <c r="D9" s="118"/>
      <c r="E9" s="119"/>
      <c r="F9" s="118"/>
      <c r="G9" s="120"/>
      <c r="H9" s="101"/>
      <c r="I9" s="117"/>
      <c r="J9" s="127"/>
      <c r="K9" s="128"/>
      <c r="L9" s="118"/>
      <c r="M9" s="87"/>
      <c r="N9" s="88"/>
      <c r="O9" s="111"/>
      <c r="P9" s="132"/>
      <c r="Q9" s="58"/>
      <c r="R9" s="58"/>
      <c r="S9" s="106"/>
      <c r="T9" s="135"/>
      <c r="U9" s="135"/>
      <c r="V9" s="59"/>
      <c r="W9" s="106"/>
      <c r="X9" s="128"/>
      <c r="Y9" s="138"/>
      <c r="Z9" s="127"/>
      <c r="AA9" s="106"/>
      <c r="AB9" s="128"/>
      <c r="AC9" s="138"/>
      <c r="AD9" s="58"/>
      <c r="AE9" s="101"/>
      <c r="AF9" s="88"/>
      <c r="AG9" s="96"/>
    </row>
    <row r="10" spans="2:33" s="55" customFormat="1" ht="15" customHeight="1">
      <c r="B10" s="145"/>
      <c r="C10" s="118"/>
      <c r="D10" s="118"/>
      <c r="E10" s="119"/>
      <c r="F10" s="118"/>
      <c r="G10" s="120"/>
      <c r="H10" s="101"/>
      <c r="I10" s="117"/>
      <c r="J10" s="127"/>
      <c r="K10" s="128"/>
      <c r="L10" s="118"/>
      <c r="M10" s="87"/>
      <c r="N10" s="88"/>
      <c r="O10" s="111"/>
      <c r="P10" s="132"/>
      <c r="Q10" s="58"/>
      <c r="R10" s="58"/>
      <c r="S10" s="106"/>
      <c r="T10" s="135"/>
      <c r="U10" s="135"/>
      <c r="V10" s="59"/>
      <c r="W10" s="106"/>
      <c r="X10" s="128"/>
      <c r="Y10" s="138"/>
      <c r="Z10" s="127"/>
      <c r="AA10" s="106"/>
      <c r="AB10" s="128"/>
      <c r="AC10" s="138"/>
      <c r="AD10" s="58"/>
      <c r="AE10" s="101"/>
      <c r="AF10" s="88"/>
      <c r="AG10" s="96"/>
    </row>
    <row r="11" spans="2:33" s="55" customFormat="1" ht="15" customHeight="1">
      <c r="B11" s="145"/>
      <c r="C11" s="118"/>
      <c r="D11" s="118"/>
      <c r="E11" s="119"/>
      <c r="F11" s="118"/>
      <c r="G11" s="120"/>
      <c r="H11" s="101"/>
      <c r="I11" s="117"/>
      <c r="J11" s="127"/>
      <c r="K11" s="128"/>
      <c r="L11" s="118"/>
      <c r="M11" s="87"/>
      <c r="N11" s="88"/>
      <c r="O11" s="111"/>
      <c r="P11" s="132"/>
      <c r="Q11" s="58"/>
      <c r="R11" s="58"/>
      <c r="S11" s="106"/>
      <c r="T11" s="135"/>
      <c r="U11" s="135"/>
      <c r="V11" s="59"/>
      <c r="W11" s="106"/>
      <c r="X11" s="128"/>
      <c r="Y11" s="138"/>
      <c r="Z11" s="127"/>
      <c r="AA11" s="106"/>
      <c r="AB11" s="128"/>
      <c r="AC11" s="138"/>
      <c r="AD11" s="58"/>
      <c r="AE11" s="101"/>
      <c r="AF11" s="88"/>
      <c r="AG11" s="96"/>
    </row>
    <row r="12" spans="2:33" s="55" customFormat="1" ht="15" customHeight="1">
      <c r="B12" s="145"/>
      <c r="C12" s="118"/>
      <c r="D12" s="118"/>
      <c r="E12" s="119"/>
      <c r="F12" s="118"/>
      <c r="G12" s="120"/>
      <c r="H12" s="101"/>
      <c r="I12" s="117"/>
      <c r="J12" s="127"/>
      <c r="K12" s="128"/>
      <c r="L12" s="118"/>
      <c r="M12" s="87"/>
      <c r="N12" s="88"/>
      <c r="O12" s="111"/>
      <c r="P12" s="132"/>
      <c r="Q12" s="58"/>
      <c r="R12" s="58"/>
      <c r="S12" s="106"/>
      <c r="T12" s="135"/>
      <c r="U12" s="135"/>
      <c r="V12" s="59"/>
      <c r="W12" s="106"/>
      <c r="X12" s="139"/>
      <c r="Y12" s="118"/>
      <c r="Z12" s="120"/>
      <c r="AA12" s="106"/>
      <c r="AB12" s="139"/>
      <c r="AC12" s="118"/>
      <c r="AD12" s="58"/>
      <c r="AE12" s="101"/>
      <c r="AF12" s="88"/>
      <c r="AG12" s="96"/>
    </row>
    <row r="13" spans="2:33" s="55" customFormat="1" ht="15" customHeight="1">
      <c r="B13" s="145"/>
      <c r="C13" s="118"/>
      <c r="D13" s="118"/>
      <c r="E13" s="119"/>
      <c r="F13" s="118"/>
      <c r="G13" s="120"/>
      <c r="H13" s="101"/>
      <c r="I13" s="117"/>
      <c r="J13" s="127"/>
      <c r="K13" s="128"/>
      <c r="L13" s="118"/>
      <c r="M13" s="87"/>
      <c r="N13" s="88"/>
      <c r="O13" s="111"/>
      <c r="P13" s="132"/>
      <c r="Q13" s="58"/>
      <c r="R13" s="58"/>
      <c r="S13" s="106"/>
      <c r="T13" s="135"/>
      <c r="U13" s="135"/>
      <c r="V13" s="59"/>
      <c r="W13" s="106"/>
      <c r="X13" s="139"/>
      <c r="Y13" s="118"/>
      <c r="Z13" s="120"/>
      <c r="AA13" s="106"/>
      <c r="AB13" s="139"/>
      <c r="AC13" s="118"/>
      <c r="AD13" s="58"/>
      <c r="AE13" s="101"/>
      <c r="AF13" s="88"/>
      <c r="AG13" s="96"/>
    </row>
    <row r="14" spans="2:33" s="55" customFormat="1" ht="15" customHeight="1">
      <c r="B14" s="145"/>
      <c r="C14" s="118"/>
      <c r="D14" s="118"/>
      <c r="E14" s="119"/>
      <c r="F14" s="118"/>
      <c r="G14" s="120"/>
      <c r="H14" s="101"/>
      <c r="I14" s="117"/>
      <c r="J14" s="127"/>
      <c r="K14" s="128"/>
      <c r="L14" s="118"/>
      <c r="M14" s="87"/>
      <c r="N14" s="88"/>
      <c r="O14" s="111"/>
      <c r="P14" s="132"/>
      <c r="Q14" s="58"/>
      <c r="R14" s="58"/>
      <c r="S14" s="106"/>
      <c r="T14" s="135"/>
      <c r="U14" s="135"/>
      <c r="V14" s="59"/>
      <c r="W14" s="106"/>
      <c r="X14" s="139"/>
      <c r="Y14" s="118"/>
      <c r="Z14" s="120"/>
      <c r="AA14" s="106"/>
      <c r="AB14" s="139"/>
      <c r="AC14" s="118"/>
      <c r="AD14" s="58"/>
      <c r="AE14" s="101"/>
      <c r="AF14" s="88"/>
      <c r="AG14" s="96"/>
    </row>
    <row r="15" spans="2:33" s="55" customFormat="1" ht="15" customHeight="1">
      <c r="B15" s="145"/>
      <c r="C15" s="118"/>
      <c r="D15" s="118"/>
      <c r="E15" s="119"/>
      <c r="F15" s="118"/>
      <c r="G15" s="120"/>
      <c r="H15" s="101"/>
      <c r="I15" s="117"/>
      <c r="J15" s="127"/>
      <c r="K15" s="128"/>
      <c r="L15" s="118"/>
      <c r="M15" s="87"/>
      <c r="N15" s="88"/>
      <c r="O15" s="111"/>
      <c r="P15" s="132"/>
      <c r="Q15" s="58"/>
      <c r="R15" s="58"/>
      <c r="S15" s="106"/>
      <c r="T15" s="135"/>
      <c r="U15" s="135"/>
      <c r="V15" s="59"/>
      <c r="W15" s="106"/>
      <c r="X15" s="139"/>
      <c r="Y15" s="118"/>
      <c r="Z15" s="120"/>
      <c r="AA15" s="106"/>
      <c r="AB15" s="139"/>
      <c r="AC15" s="118"/>
      <c r="AD15" s="58"/>
      <c r="AE15" s="101"/>
      <c r="AF15" s="88"/>
      <c r="AG15" s="96"/>
    </row>
    <row r="16" spans="2:33" s="55" customFormat="1" ht="15" customHeight="1">
      <c r="B16" s="145"/>
      <c r="C16" s="118"/>
      <c r="D16" s="118"/>
      <c r="E16" s="119"/>
      <c r="F16" s="118"/>
      <c r="G16" s="120"/>
      <c r="H16" s="101"/>
      <c r="I16" s="117"/>
      <c r="J16" s="127"/>
      <c r="K16" s="128"/>
      <c r="L16" s="118"/>
      <c r="M16" s="87"/>
      <c r="N16" s="88"/>
      <c r="O16" s="111"/>
      <c r="P16" s="132"/>
      <c r="Q16" s="58"/>
      <c r="R16" s="58"/>
      <c r="S16" s="106"/>
      <c r="T16" s="135"/>
      <c r="U16" s="135"/>
      <c r="V16" s="59"/>
      <c r="W16" s="106"/>
      <c r="X16" s="139"/>
      <c r="Y16" s="118"/>
      <c r="Z16" s="120"/>
      <c r="AA16" s="106"/>
      <c r="AB16" s="139"/>
      <c r="AC16" s="118"/>
      <c r="AD16" s="58"/>
      <c r="AE16" s="101"/>
      <c r="AF16" s="88"/>
      <c r="AG16" s="96"/>
    </row>
    <row r="17" spans="2:33" s="55" customFormat="1" ht="15" customHeight="1">
      <c r="B17" s="145"/>
      <c r="C17" s="118"/>
      <c r="D17" s="118"/>
      <c r="E17" s="119"/>
      <c r="F17" s="118"/>
      <c r="G17" s="120"/>
      <c r="H17" s="101"/>
      <c r="I17" s="117"/>
      <c r="J17" s="127"/>
      <c r="K17" s="128"/>
      <c r="L17" s="118"/>
      <c r="M17" s="87"/>
      <c r="N17" s="88"/>
      <c r="O17" s="111"/>
      <c r="P17" s="132"/>
      <c r="Q17" s="58"/>
      <c r="R17" s="58"/>
      <c r="S17" s="106"/>
      <c r="T17" s="135"/>
      <c r="U17" s="135"/>
      <c r="V17" s="59"/>
      <c r="W17" s="106"/>
      <c r="X17" s="139"/>
      <c r="Y17" s="118"/>
      <c r="Z17" s="120"/>
      <c r="AA17" s="106"/>
      <c r="AB17" s="139"/>
      <c r="AC17" s="118"/>
      <c r="AD17" s="58"/>
      <c r="AE17" s="101"/>
      <c r="AF17" s="88"/>
      <c r="AG17" s="96"/>
    </row>
    <row r="18" spans="2:33" s="55" customFormat="1" ht="15" customHeight="1">
      <c r="B18" s="145"/>
      <c r="C18" s="118"/>
      <c r="D18" s="118"/>
      <c r="E18" s="119"/>
      <c r="F18" s="118"/>
      <c r="G18" s="120"/>
      <c r="H18" s="101"/>
      <c r="I18" s="117"/>
      <c r="J18" s="127"/>
      <c r="K18" s="128"/>
      <c r="L18" s="118"/>
      <c r="M18" s="87"/>
      <c r="N18" s="88"/>
      <c r="O18" s="111"/>
      <c r="P18" s="132"/>
      <c r="Q18" s="58"/>
      <c r="R18" s="58"/>
      <c r="S18" s="106"/>
      <c r="T18" s="135"/>
      <c r="U18" s="135"/>
      <c r="V18" s="59"/>
      <c r="W18" s="106"/>
      <c r="X18" s="139"/>
      <c r="Y18" s="118"/>
      <c r="Z18" s="120"/>
      <c r="AA18" s="106"/>
      <c r="AB18" s="139"/>
      <c r="AC18" s="118"/>
      <c r="AD18" s="58"/>
      <c r="AE18" s="101"/>
      <c r="AF18" s="88"/>
      <c r="AG18" s="96"/>
    </row>
    <row r="19" spans="2:33" s="55" customFormat="1" ht="15" customHeight="1">
      <c r="B19" s="145"/>
      <c r="C19" s="118"/>
      <c r="D19" s="118"/>
      <c r="E19" s="119"/>
      <c r="F19" s="118"/>
      <c r="G19" s="120"/>
      <c r="H19" s="101"/>
      <c r="I19" s="117"/>
      <c r="J19" s="127"/>
      <c r="K19" s="128"/>
      <c r="L19" s="118"/>
      <c r="M19" s="87"/>
      <c r="N19" s="88"/>
      <c r="O19" s="111"/>
      <c r="P19" s="132"/>
      <c r="Q19" s="58"/>
      <c r="R19" s="58"/>
      <c r="S19" s="106"/>
      <c r="T19" s="135"/>
      <c r="U19" s="135"/>
      <c r="V19" s="59"/>
      <c r="W19" s="106"/>
      <c r="X19" s="139"/>
      <c r="Y19" s="118"/>
      <c r="Z19" s="120"/>
      <c r="AA19" s="106"/>
      <c r="AB19" s="139"/>
      <c r="AC19" s="118"/>
      <c r="AD19" s="58"/>
      <c r="AE19" s="101"/>
      <c r="AF19" s="88"/>
      <c r="AG19" s="96"/>
    </row>
    <row r="20" spans="2:33" s="55" customFormat="1" ht="15" customHeight="1">
      <c r="B20" s="145"/>
      <c r="C20" s="118"/>
      <c r="D20" s="118"/>
      <c r="E20" s="119"/>
      <c r="F20" s="118"/>
      <c r="G20" s="120"/>
      <c r="H20" s="101"/>
      <c r="I20" s="117"/>
      <c r="J20" s="127"/>
      <c r="K20" s="128"/>
      <c r="L20" s="118"/>
      <c r="M20" s="87"/>
      <c r="N20" s="88"/>
      <c r="O20" s="111"/>
      <c r="P20" s="132"/>
      <c r="Q20" s="58"/>
      <c r="R20" s="58"/>
      <c r="S20" s="106"/>
      <c r="T20" s="135"/>
      <c r="U20" s="135"/>
      <c r="V20" s="59"/>
      <c r="W20" s="106"/>
      <c r="X20" s="139"/>
      <c r="Y20" s="118"/>
      <c r="Z20" s="120"/>
      <c r="AA20" s="106"/>
      <c r="AB20" s="139"/>
      <c r="AC20" s="118"/>
      <c r="AD20" s="58"/>
      <c r="AE20" s="101"/>
      <c r="AF20" s="88"/>
      <c r="AG20" s="96"/>
    </row>
    <row r="21" spans="2:33" s="55" customFormat="1" ht="15" customHeight="1">
      <c r="B21" s="145"/>
      <c r="C21" s="118"/>
      <c r="D21" s="118"/>
      <c r="E21" s="119"/>
      <c r="F21" s="118"/>
      <c r="G21" s="120"/>
      <c r="H21" s="101"/>
      <c r="I21" s="117"/>
      <c r="J21" s="127"/>
      <c r="K21" s="128"/>
      <c r="L21" s="118"/>
      <c r="M21" s="87"/>
      <c r="N21" s="88"/>
      <c r="O21" s="111"/>
      <c r="P21" s="132"/>
      <c r="Q21" s="58"/>
      <c r="R21" s="58"/>
      <c r="S21" s="106"/>
      <c r="T21" s="135"/>
      <c r="U21" s="135"/>
      <c r="V21" s="59"/>
      <c r="W21" s="106"/>
      <c r="X21" s="139"/>
      <c r="Y21" s="118"/>
      <c r="Z21" s="120"/>
      <c r="AA21" s="106"/>
      <c r="AB21" s="139"/>
      <c r="AC21" s="118"/>
      <c r="AD21" s="58"/>
      <c r="AE21" s="101"/>
      <c r="AF21" s="88"/>
      <c r="AG21" s="96"/>
    </row>
    <row r="22" spans="2:33" s="55" customFormat="1" ht="15" customHeight="1">
      <c r="B22" s="145"/>
      <c r="C22" s="118"/>
      <c r="D22" s="118"/>
      <c r="E22" s="119"/>
      <c r="F22" s="118"/>
      <c r="G22" s="120"/>
      <c r="H22" s="101"/>
      <c r="I22" s="117"/>
      <c r="J22" s="127"/>
      <c r="K22" s="128"/>
      <c r="L22" s="118"/>
      <c r="M22" s="87"/>
      <c r="N22" s="88"/>
      <c r="O22" s="111"/>
      <c r="P22" s="132"/>
      <c r="Q22" s="58"/>
      <c r="R22" s="58"/>
      <c r="S22" s="106"/>
      <c r="T22" s="135"/>
      <c r="U22" s="135"/>
      <c r="V22" s="59"/>
      <c r="W22" s="106"/>
      <c r="X22" s="139"/>
      <c r="Y22" s="118"/>
      <c r="Z22" s="120"/>
      <c r="AA22" s="106"/>
      <c r="AB22" s="139"/>
      <c r="AC22" s="118"/>
      <c r="AD22" s="58"/>
      <c r="AE22" s="101"/>
      <c r="AF22" s="88"/>
      <c r="AG22" s="96"/>
    </row>
    <row r="23" spans="2:33" s="55" customFormat="1" ht="15" customHeight="1">
      <c r="B23" s="145"/>
      <c r="C23" s="118"/>
      <c r="D23" s="118"/>
      <c r="E23" s="119"/>
      <c r="F23" s="118"/>
      <c r="G23" s="120"/>
      <c r="H23" s="101"/>
      <c r="I23" s="117"/>
      <c r="J23" s="127"/>
      <c r="K23" s="128"/>
      <c r="L23" s="118"/>
      <c r="M23" s="87"/>
      <c r="N23" s="88"/>
      <c r="O23" s="111"/>
      <c r="P23" s="132"/>
      <c r="Q23" s="58"/>
      <c r="R23" s="58"/>
      <c r="S23" s="106"/>
      <c r="T23" s="135"/>
      <c r="U23" s="135"/>
      <c r="V23" s="59"/>
      <c r="W23" s="106"/>
      <c r="X23" s="139"/>
      <c r="Y23" s="118"/>
      <c r="Z23" s="120"/>
      <c r="AA23" s="106"/>
      <c r="AB23" s="139"/>
      <c r="AC23" s="118"/>
      <c r="AD23" s="58"/>
      <c r="AE23" s="101"/>
      <c r="AF23" s="88"/>
      <c r="AG23" s="96"/>
    </row>
    <row r="24" spans="2:33" s="55" customFormat="1" ht="15" customHeight="1">
      <c r="B24" s="145"/>
      <c r="C24" s="118"/>
      <c r="D24" s="118"/>
      <c r="E24" s="119"/>
      <c r="F24" s="118"/>
      <c r="G24" s="120"/>
      <c r="H24" s="101"/>
      <c r="I24" s="117"/>
      <c r="J24" s="127"/>
      <c r="K24" s="128"/>
      <c r="L24" s="118"/>
      <c r="M24" s="87"/>
      <c r="N24" s="88"/>
      <c r="O24" s="111"/>
      <c r="P24" s="132"/>
      <c r="Q24" s="58"/>
      <c r="R24" s="58"/>
      <c r="S24" s="106"/>
      <c r="T24" s="135"/>
      <c r="U24" s="135"/>
      <c r="V24" s="59"/>
      <c r="W24" s="106"/>
      <c r="X24" s="139"/>
      <c r="Y24" s="118"/>
      <c r="Z24" s="120"/>
      <c r="AA24" s="106"/>
      <c r="AB24" s="139" t="s">
        <v>127</v>
      </c>
      <c r="AC24" s="118"/>
      <c r="AD24" s="58"/>
      <c r="AE24" s="101"/>
      <c r="AF24" s="88"/>
      <c r="AG24" s="96"/>
    </row>
    <row r="25" spans="2:33" s="55" customFormat="1" ht="15" customHeight="1">
      <c r="B25" s="145"/>
      <c r="C25" s="118"/>
      <c r="D25" s="118"/>
      <c r="E25" s="119"/>
      <c r="F25" s="118"/>
      <c r="G25" s="120"/>
      <c r="H25" s="101"/>
      <c r="I25" s="117"/>
      <c r="J25" s="127"/>
      <c r="K25" s="128"/>
      <c r="L25" s="118"/>
      <c r="M25" s="87"/>
      <c r="N25" s="88"/>
      <c r="O25" s="111"/>
      <c r="P25" s="132"/>
      <c r="Q25" s="58"/>
      <c r="R25" s="58"/>
      <c r="S25" s="106"/>
      <c r="T25" s="135"/>
      <c r="U25" s="135"/>
      <c r="V25" s="59"/>
      <c r="W25" s="106"/>
      <c r="X25" s="139"/>
      <c r="Y25" s="118"/>
      <c r="Z25" s="120"/>
      <c r="AA25" s="106"/>
      <c r="AB25" s="139"/>
      <c r="AC25" s="118"/>
      <c r="AD25" s="58"/>
      <c r="AE25" s="101"/>
      <c r="AF25" s="88"/>
      <c r="AG25" s="96"/>
    </row>
    <row r="26" spans="2:33" s="55" customFormat="1" ht="15" customHeight="1">
      <c r="B26" s="145"/>
      <c r="C26" s="118"/>
      <c r="D26" s="118"/>
      <c r="E26" s="119"/>
      <c r="F26" s="118"/>
      <c r="G26" s="120"/>
      <c r="H26" s="101"/>
      <c r="I26" s="117"/>
      <c r="J26" s="127"/>
      <c r="K26" s="128"/>
      <c r="L26" s="118"/>
      <c r="M26" s="87"/>
      <c r="N26" s="88"/>
      <c r="O26" s="111"/>
      <c r="P26" s="132"/>
      <c r="Q26" s="58"/>
      <c r="R26" s="58"/>
      <c r="S26" s="106"/>
      <c r="T26" s="135"/>
      <c r="U26" s="135"/>
      <c r="V26" s="59"/>
      <c r="W26" s="106"/>
      <c r="X26" s="139"/>
      <c r="Y26" s="118"/>
      <c r="Z26" s="120"/>
      <c r="AA26" s="106"/>
      <c r="AB26" s="139"/>
      <c r="AC26" s="118"/>
      <c r="AD26" s="58"/>
      <c r="AE26" s="101"/>
      <c r="AF26" s="88"/>
      <c r="AG26" s="96"/>
    </row>
    <row r="27" spans="2:33" s="55" customFormat="1" ht="15" customHeight="1">
      <c r="B27" s="145"/>
      <c r="C27" s="118"/>
      <c r="D27" s="118"/>
      <c r="E27" s="119"/>
      <c r="F27" s="118"/>
      <c r="G27" s="120"/>
      <c r="H27" s="101"/>
      <c r="I27" s="117"/>
      <c r="J27" s="127"/>
      <c r="K27" s="128"/>
      <c r="L27" s="118"/>
      <c r="M27" s="87"/>
      <c r="N27" s="88"/>
      <c r="O27" s="111"/>
      <c r="P27" s="132"/>
      <c r="Q27" s="58"/>
      <c r="R27" s="58"/>
      <c r="S27" s="106"/>
      <c r="T27" s="135"/>
      <c r="U27" s="135"/>
      <c r="V27" s="59"/>
      <c r="W27" s="106"/>
      <c r="X27" s="139"/>
      <c r="Y27" s="118"/>
      <c r="Z27" s="120"/>
      <c r="AA27" s="106"/>
      <c r="AB27" s="139"/>
      <c r="AC27" s="118"/>
      <c r="AD27" s="58"/>
      <c r="AE27" s="101"/>
      <c r="AF27" s="88"/>
      <c r="AG27" s="96"/>
    </row>
    <row r="28" spans="2:33" s="55" customFormat="1" ht="15" customHeight="1">
      <c r="B28" s="145"/>
      <c r="C28" s="118"/>
      <c r="D28" s="118"/>
      <c r="E28" s="119"/>
      <c r="F28" s="118"/>
      <c r="G28" s="120"/>
      <c r="H28" s="101"/>
      <c r="I28" s="117"/>
      <c r="J28" s="127"/>
      <c r="K28" s="128"/>
      <c r="L28" s="118"/>
      <c r="M28" s="87"/>
      <c r="N28" s="88"/>
      <c r="O28" s="111"/>
      <c r="P28" s="132"/>
      <c r="Q28" s="58"/>
      <c r="R28" s="58"/>
      <c r="S28" s="106"/>
      <c r="T28" s="135"/>
      <c r="U28" s="135"/>
      <c r="V28" s="59"/>
      <c r="W28" s="106"/>
      <c r="X28" s="139"/>
      <c r="Y28" s="118"/>
      <c r="Z28" s="120"/>
      <c r="AA28" s="106"/>
      <c r="AB28" s="139"/>
      <c r="AC28" s="118"/>
      <c r="AD28" s="58"/>
      <c r="AE28" s="101"/>
      <c r="AF28" s="88"/>
      <c r="AG28" s="96"/>
    </row>
    <row r="29" spans="2:33" s="55" customFormat="1" ht="15" customHeight="1">
      <c r="B29" s="145"/>
      <c r="C29" s="118"/>
      <c r="D29" s="118"/>
      <c r="E29" s="119"/>
      <c r="F29" s="118"/>
      <c r="G29" s="120"/>
      <c r="H29" s="101"/>
      <c r="I29" s="117"/>
      <c r="J29" s="127"/>
      <c r="K29" s="128"/>
      <c r="L29" s="118"/>
      <c r="M29" s="87"/>
      <c r="N29" s="88"/>
      <c r="O29" s="111"/>
      <c r="P29" s="132"/>
      <c r="Q29" s="58"/>
      <c r="R29" s="58"/>
      <c r="S29" s="106"/>
      <c r="T29" s="135"/>
      <c r="U29" s="135"/>
      <c r="V29" s="59"/>
      <c r="W29" s="106"/>
      <c r="X29" s="139"/>
      <c r="Y29" s="118"/>
      <c r="Z29" s="120"/>
      <c r="AA29" s="106"/>
      <c r="AB29" s="139"/>
      <c r="AC29" s="118"/>
      <c r="AD29" s="58"/>
      <c r="AE29" s="101"/>
      <c r="AF29" s="88"/>
      <c r="AG29" s="96"/>
    </row>
    <row r="30" spans="2:33" s="55" customFormat="1" ht="15" customHeight="1">
      <c r="B30" s="145"/>
      <c r="C30" s="118"/>
      <c r="D30" s="118"/>
      <c r="E30" s="119"/>
      <c r="F30" s="118"/>
      <c r="G30" s="120"/>
      <c r="H30" s="101"/>
      <c r="I30" s="117"/>
      <c r="J30" s="127"/>
      <c r="K30" s="128"/>
      <c r="L30" s="118"/>
      <c r="M30" s="87"/>
      <c r="N30" s="88"/>
      <c r="O30" s="111"/>
      <c r="P30" s="132"/>
      <c r="Q30" s="58"/>
      <c r="R30" s="58"/>
      <c r="S30" s="106"/>
      <c r="T30" s="135"/>
      <c r="U30" s="135"/>
      <c r="V30" s="59"/>
      <c r="W30" s="106"/>
      <c r="X30" s="139"/>
      <c r="Y30" s="118"/>
      <c r="Z30" s="120"/>
      <c r="AA30" s="106"/>
      <c r="AB30" s="139"/>
      <c r="AC30" s="118"/>
      <c r="AD30" s="58"/>
      <c r="AE30" s="101"/>
      <c r="AF30" s="88"/>
      <c r="AG30" s="96"/>
    </row>
    <row r="31" spans="2:33" s="55" customFormat="1" ht="15" customHeight="1">
      <c r="B31" s="145"/>
      <c r="C31" s="118"/>
      <c r="D31" s="118"/>
      <c r="E31" s="119"/>
      <c r="F31" s="118"/>
      <c r="G31" s="120"/>
      <c r="H31" s="101"/>
      <c r="I31" s="117"/>
      <c r="J31" s="127"/>
      <c r="K31" s="128"/>
      <c r="L31" s="118"/>
      <c r="M31" s="87"/>
      <c r="N31" s="88"/>
      <c r="O31" s="111"/>
      <c r="P31" s="132"/>
      <c r="Q31" s="58"/>
      <c r="R31" s="58"/>
      <c r="S31" s="106"/>
      <c r="T31" s="135"/>
      <c r="U31" s="135"/>
      <c r="V31" s="59"/>
      <c r="W31" s="106"/>
      <c r="X31" s="139"/>
      <c r="Y31" s="118"/>
      <c r="Z31" s="120"/>
      <c r="AA31" s="106"/>
      <c r="AB31" s="139"/>
      <c r="AC31" s="118"/>
      <c r="AD31" s="58"/>
      <c r="AE31" s="101"/>
      <c r="AF31" s="88"/>
      <c r="AG31" s="96"/>
    </row>
    <row r="32" spans="2:33" s="55" customFormat="1" ht="15" customHeight="1">
      <c r="B32" s="145"/>
      <c r="C32" s="118"/>
      <c r="D32" s="118"/>
      <c r="E32" s="119"/>
      <c r="F32" s="118"/>
      <c r="G32" s="120"/>
      <c r="H32" s="101"/>
      <c r="I32" s="117"/>
      <c r="J32" s="127"/>
      <c r="K32" s="128"/>
      <c r="L32" s="118"/>
      <c r="M32" s="87"/>
      <c r="N32" s="88"/>
      <c r="O32" s="111"/>
      <c r="P32" s="132"/>
      <c r="Q32" s="58"/>
      <c r="R32" s="58"/>
      <c r="S32" s="106"/>
      <c r="T32" s="135"/>
      <c r="U32" s="135"/>
      <c r="V32" s="59"/>
      <c r="W32" s="106"/>
      <c r="X32" s="139"/>
      <c r="Y32" s="118"/>
      <c r="Z32" s="120"/>
      <c r="AA32" s="106"/>
      <c r="AB32" s="139"/>
      <c r="AC32" s="118"/>
      <c r="AD32" s="58"/>
      <c r="AE32" s="101"/>
      <c r="AF32" s="88"/>
      <c r="AG32" s="96"/>
    </row>
    <row r="33" spans="2:33" s="55" customFormat="1" ht="15" customHeight="1">
      <c r="B33" s="145"/>
      <c r="C33" s="118"/>
      <c r="D33" s="118"/>
      <c r="E33" s="119"/>
      <c r="F33" s="118"/>
      <c r="G33" s="120"/>
      <c r="H33" s="101"/>
      <c r="I33" s="117"/>
      <c r="J33" s="127"/>
      <c r="K33" s="128"/>
      <c r="L33" s="118"/>
      <c r="M33" s="87"/>
      <c r="N33" s="88"/>
      <c r="O33" s="111"/>
      <c r="P33" s="132"/>
      <c r="Q33" s="58"/>
      <c r="R33" s="58"/>
      <c r="S33" s="106"/>
      <c r="T33" s="135"/>
      <c r="U33" s="135"/>
      <c r="V33" s="59"/>
      <c r="W33" s="106"/>
      <c r="X33" s="139"/>
      <c r="Y33" s="118"/>
      <c r="Z33" s="120"/>
      <c r="AA33" s="106"/>
      <c r="AB33" s="139"/>
      <c r="AC33" s="118"/>
      <c r="AD33" s="58"/>
      <c r="AE33" s="101"/>
      <c r="AF33" s="88"/>
      <c r="AG33" s="96"/>
    </row>
    <row r="34" spans="2:33" s="55" customFormat="1" ht="15" customHeight="1">
      <c r="B34" s="145"/>
      <c r="C34" s="118"/>
      <c r="D34" s="118"/>
      <c r="E34" s="119"/>
      <c r="F34" s="118"/>
      <c r="G34" s="120"/>
      <c r="H34" s="101"/>
      <c r="I34" s="117"/>
      <c r="J34" s="127"/>
      <c r="K34" s="128"/>
      <c r="L34" s="118"/>
      <c r="M34" s="87"/>
      <c r="N34" s="88"/>
      <c r="O34" s="111"/>
      <c r="P34" s="132"/>
      <c r="Q34" s="58"/>
      <c r="R34" s="58"/>
      <c r="S34" s="106"/>
      <c r="T34" s="135"/>
      <c r="U34" s="135"/>
      <c r="V34" s="59"/>
      <c r="W34" s="106"/>
      <c r="X34" s="139"/>
      <c r="Y34" s="118"/>
      <c r="Z34" s="120"/>
      <c r="AA34" s="106"/>
      <c r="AB34" s="139"/>
      <c r="AC34" s="118"/>
      <c r="AD34" s="58"/>
      <c r="AE34" s="101"/>
      <c r="AF34" s="88"/>
      <c r="AG34" s="96"/>
    </row>
    <row r="35" spans="2:33" s="55" customFormat="1" ht="15" customHeight="1">
      <c r="B35" s="145"/>
      <c r="C35" s="118"/>
      <c r="D35" s="118"/>
      <c r="E35" s="119"/>
      <c r="F35" s="118"/>
      <c r="G35" s="120"/>
      <c r="H35" s="101"/>
      <c r="I35" s="117"/>
      <c r="J35" s="127"/>
      <c r="K35" s="128"/>
      <c r="L35" s="118"/>
      <c r="M35" s="87"/>
      <c r="N35" s="88"/>
      <c r="O35" s="111"/>
      <c r="P35" s="132"/>
      <c r="Q35" s="58"/>
      <c r="R35" s="58"/>
      <c r="S35" s="106"/>
      <c r="T35" s="135"/>
      <c r="U35" s="135"/>
      <c r="V35" s="59"/>
      <c r="W35" s="106"/>
      <c r="X35" s="139"/>
      <c r="Y35" s="118"/>
      <c r="Z35" s="120"/>
      <c r="AA35" s="106"/>
      <c r="AB35" s="139"/>
      <c r="AC35" s="118"/>
      <c r="AD35" s="58"/>
      <c r="AE35" s="101"/>
      <c r="AF35" s="88"/>
      <c r="AG35" s="96"/>
    </row>
    <row r="36" spans="2:33" s="55" customFormat="1" ht="15" customHeight="1">
      <c r="B36" s="145"/>
      <c r="C36" s="118"/>
      <c r="D36" s="118"/>
      <c r="E36" s="119"/>
      <c r="F36" s="118"/>
      <c r="G36" s="120"/>
      <c r="H36" s="101"/>
      <c r="I36" s="117"/>
      <c r="J36" s="127"/>
      <c r="K36" s="128"/>
      <c r="L36" s="118"/>
      <c r="M36" s="87"/>
      <c r="N36" s="88"/>
      <c r="O36" s="111"/>
      <c r="P36" s="132"/>
      <c r="Q36" s="58"/>
      <c r="R36" s="58"/>
      <c r="S36" s="106"/>
      <c r="T36" s="135"/>
      <c r="U36" s="135"/>
      <c r="V36" s="59"/>
      <c r="W36" s="106"/>
      <c r="X36" s="139"/>
      <c r="Y36" s="118"/>
      <c r="Z36" s="120"/>
      <c r="AA36" s="106"/>
      <c r="AB36" s="139"/>
      <c r="AC36" s="118"/>
      <c r="AD36" s="58"/>
      <c r="AE36" s="101"/>
      <c r="AF36" s="88"/>
      <c r="AG36" s="96"/>
    </row>
    <row r="37" spans="2:33" s="55" customFormat="1" ht="15" customHeight="1">
      <c r="B37" s="145"/>
      <c r="C37" s="118"/>
      <c r="D37" s="118"/>
      <c r="E37" s="119"/>
      <c r="F37" s="118"/>
      <c r="G37" s="120"/>
      <c r="H37" s="101"/>
      <c r="I37" s="117"/>
      <c r="J37" s="127"/>
      <c r="K37" s="128"/>
      <c r="L37" s="118"/>
      <c r="M37" s="87"/>
      <c r="N37" s="88"/>
      <c r="O37" s="111"/>
      <c r="P37" s="132"/>
      <c r="Q37" s="58"/>
      <c r="R37" s="58"/>
      <c r="S37" s="106"/>
      <c r="T37" s="135"/>
      <c r="U37" s="135"/>
      <c r="V37" s="59"/>
      <c r="W37" s="106"/>
      <c r="X37" s="139"/>
      <c r="Y37" s="118"/>
      <c r="Z37" s="120"/>
      <c r="AA37" s="106"/>
      <c r="AB37" s="139"/>
      <c r="AC37" s="118"/>
      <c r="AD37" s="58"/>
      <c r="AE37" s="101"/>
      <c r="AF37" s="88"/>
      <c r="AG37" s="96"/>
    </row>
    <row r="38" spans="2:33" s="55" customFormat="1" ht="15" customHeight="1">
      <c r="B38" s="145"/>
      <c r="C38" s="118"/>
      <c r="D38" s="118"/>
      <c r="E38" s="119"/>
      <c r="F38" s="118"/>
      <c r="G38" s="120"/>
      <c r="H38" s="101"/>
      <c r="I38" s="117"/>
      <c r="J38" s="127"/>
      <c r="K38" s="128"/>
      <c r="L38" s="118"/>
      <c r="M38" s="87"/>
      <c r="N38" s="88"/>
      <c r="O38" s="111"/>
      <c r="P38" s="132"/>
      <c r="Q38" s="58"/>
      <c r="R38" s="58"/>
      <c r="S38" s="106"/>
      <c r="T38" s="135"/>
      <c r="U38" s="135"/>
      <c r="V38" s="59"/>
      <c r="W38" s="106"/>
      <c r="X38" s="139"/>
      <c r="Y38" s="118"/>
      <c r="Z38" s="120"/>
      <c r="AA38" s="106"/>
      <c r="AB38" s="139"/>
      <c r="AC38" s="118"/>
      <c r="AD38" s="58"/>
      <c r="AE38" s="101"/>
      <c r="AF38" s="88"/>
      <c r="AG38" s="96"/>
    </row>
    <row r="39" spans="2:33" s="55" customFormat="1" ht="15" customHeight="1">
      <c r="B39" s="145"/>
      <c r="C39" s="118"/>
      <c r="D39" s="118"/>
      <c r="E39" s="119"/>
      <c r="F39" s="118"/>
      <c r="G39" s="120"/>
      <c r="H39" s="101"/>
      <c r="I39" s="117"/>
      <c r="J39" s="127"/>
      <c r="K39" s="128"/>
      <c r="L39" s="118"/>
      <c r="M39" s="87"/>
      <c r="N39" s="88"/>
      <c r="O39" s="111"/>
      <c r="P39" s="132"/>
      <c r="Q39" s="58"/>
      <c r="R39" s="58"/>
      <c r="S39" s="106"/>
      <c r="T39" s="135"/>
      <c r="U39" s="135"/>
      <c r="V39" s="59"/>
      <c r="W39" s="106"/>
      <c r="X39" s="139"/>
      <c r="Y39" s="118"/>
      <c r="Z39" s="120"/>
      <c r="AA39" s="106"/>
      <c r="AB39" s="139"/>
      <c r="AC39" s="118"/>
      <c r="AD39" s="58"/>
      <c r="AE39" s="101"/>
      <c r="AF39" s="88"/>
      <c r="AG39" s="96"/>
    </row>
    <row r="40" spans="2:33" s="55" customFormat="1" ht="15" customHeight="1" thickBot="1">
      <c r="B40" s="146"/>
      <c r="C40" s="122"/>
      <c r="D40" s="122"/>
      <c r="E40" s="123"/>
      <c r="F40" s="122"/>
      <c r="G40" s="124"/>
      <c r="H40" s="102"/>
      <c r="I40" s="121"/>
      <c r="J40" s="129"/>
      <c r="K40" s="130"/>
      <c r="L40" s="122"/>
      <c r="M40" s="89"/>
      <c r="N40" s="90"/>
      <c r="O40" s="112"/>
      <c r="P40" s="133"/>
      <c r="Q40" s="60"/>
      <c r="R40" s="60"/>
      <c r="S40" s="107"/>
      <c r="T40" s="136"/>
      <c r="U40" s="136"/>
      <c r="V40" s="61"/>
      <c r="W40" s="107"/>
      <c r="X40" s="140"/>
      <c r="Y40" s="122"/>
      <c r="Z40" s="124"/>
      <c r="AA40" s="107"/>
      <c r="AB40" s="140"/>
      <c r="AC40" s="122"/>
      <c r="AD40" s="60"/>
      <c r="AE40" s="102"/>
      <c r="AF40" s="90"/>
      <c r="AG40" s="97"/>
    </row>
    <row r="41" ht="13.5" thickTop="1"/>
    <row r="43" spans="2:6" ht="12.75">
      <c r="B43" s="277" t="str">
        <f>+'1 Company Data'!B49</f>
        <v>Issue 6 Updated 2020-09-03</v>
      </c>
      <c r="D43" s="198" t="s">
        <v>133</v>
      </c>
      <c r="E43" s="38"/>
      <c r="F43" s="38"/>
    </row>
    <row r="44" spans="4:6" ht="12.75">
      <c r="D44" s="198" t="s">
        <v>134</v>
      </c>
      <c r="E44" s="38"/>
      <c r="F44" s="38"/>
    </row>
    <row r="45" spans="4:6" ht="12.75">
      <c r="D45" s="278" t="s">
        <v>149</v>
      </c>
      <c r="E45" s="38"/>
      <c r="F45" s="38"/>
    </row>
    <row r="46" spans="4:6" ht="12.75">
      <c r="D46" s="33"/>
      <c r="E46" s="38"/>
      <c r="F46" s="38"/>
    </row>
    <row r="47" spans="4:6" ht="12.75">
      <c r="D47" s="198" t="s">
        <v>131</v>
      </c>
      <c r="E47" s="38"/>
      <c r="F47" s="38"/>
    </row>
    <row r="48" spans="4:6" ht="12.75">
      <c r="D48" s="198" t="s">
        <v>135</v>
      </c>
      <c r="E48" s="38"/>
      <c r="F48" s="38"/>
    </row>
    <row r="49" spans="4:6" ht="12.75">
      <c r="D49" s="278" t="s">
        <v>150</v>
      </c>
      <c r="E49" s="38"/>
      <c r="F49" s="38"/>
    </row>
    <row r="50" spans="4:6" ht="12.75">
      <c r="D50" s="198" t="s">
        <v>136</v>
      </c>
      <c r="E50" s="38"/>
      <c r="F50" s="38"/>
    </row>
    <row r="51" spans="4:6" ht="12.75">
      <c r="D51" s="278" t="s">
        <v>151</v>
      </c>
      <c r="E51" s="38"/>
      <c r="F51" s="38"/>
    </row>
    <row r="52" spans="5:6" ht="12.75">
      <c r="E52" s="38"/>
      <c r="F52" s="38"/>
    </row>
  </sheetData>
  <sheetProtection/>
  <mergeCells count="5">
    <mergeCell ref="B3:G3"/>
    <mergeCell ref="K3:N3"/>
    <mergeCell ref="X3:Z3"/>
    <mergeCell ref="I3:J3"/>
    <mergeCell ref="AB3:AD3"/>
  </mergeCells>
  <printOptions/>
  <pageMargins left="0.3937007874015748" right="0.3937007874015748" top="0.984251968503937" bottom="0.984251968503937" header="0.5118110236220472" footer="0.5118110236220472"/>
  <pageSetup fitToWidth="2" fitToHeight="1" horizontalDpi="600" verticalDpi="600" orientation="landscape" paperSize="8" scale="96" r:id="rId1"/>
</worksheet>
</file>

<file path=xl/worksheets/sheet3.xml><?xml version="1.0" encoding="utf-8"?>
<worksheet xmlns="http://schemas.openxmlformats.org/spreadsheetml/2006/main" xmlns:r="http://schemas.openxmlformats.org/officeDocument/2006/relationships">
  <sheetPr>
    <pageSetUpPr fitToPage="1"/>
  </sheetPr>
  <dimension ref="B1:AD60"/>
  <sheetViews>
    <sheetView zoomScalePageLayoutView="0" workbookViewId="0" topLeftCell="A1">
      <pane xSplit="3" topLeftCell="D1" activePane="topRight" state="frozen"/>
      <selection pane="topLeft" activeCell="A1" sqref="A1"/>
      <selection pane="topRight" activeCell="D9" sqref="D9"/>
    </sheetView>
  </sheetViews>
  <sheetFormatPr defaultColWidth="9.140625" defaultRowHeight="12.75"/>
  <cols>
    <col min="1" max="1" width="1.421875" style="1" customWidth="1"/>
    <col min="2" max="2" width="9.140625" style="33" customWidth="1"/>
    <col min="3" max="3" width="24.421875" style="1" customWidth="1"/>
    <col min="4" max="4" width="14.421875" style="33" customWidth="1"/>
    <col min="5" max="5" width="12.28125" style="37" customWidth="1"/>
    <col min="6" max="6" width="12.28125" style="1" customWidth="1"/>
    <col min="7" max="7" width="1.7109375" style="1" customWidth="1"/>
    <col min="8" max="8" width="12.28125" style="1" customWidth="1"/>
    <col min="9" max="12" width="12.28125" style="38" customWidth="1"/>
    <col min="13" max="13" width="12.28125" style="1" customWidth="1"/>
    <col min="14" max="15" width="12.28125" style="39" customWidth="1"/>
    <col min="16" max="16" width="1.28515625" style="1" customWidth="1"/>
    <col min="17" max="17" width="12.28125" style="38" customWidth="1"/>
    <col min="18" max="19" width="12.28125" style="39" customWidth="1"/>
    <col min="20" max="20" width="1.28515625" style="1" customWidth="1"/>
    <col min="21" max="22" width="12.28125" style="38" customWidth="1"/>
    <col min="23" max="23" width="12.28125" style="40" customWidth="1"/>
    <col min="24" max="24" width="1.28515625" style="1" customWidth="1"/>
    <col min="25" max="27" width="12.28125" style="1" customWidth="1"/>
    <col min="28" max="28" width="1.28515625" style="1" customWidth="1"/>
    <col min="29" max="30" width="19.421875" style="452" customWidth="1"/>
    <col min="31" max="16384" width="9.140625" style="1" customWidth="1"/>
  </cols>
  <sheetData>
    <row r="1" ht="14.25" thickBot="1">
      <c r="B1" s="296" t="str">
        <f>+'1 Company Data'!Q2</f>
        <v>2019 RETURN</v>
      </c>
    </row>
    <row r="2" spans="2:30" ht="16.5" thickBot="1" thickTop="1">
      <c r="B2" s="41"/>
      <c r="C2" s="30" t="s">
        <v>166</v>
      </c>
      <c r="D2" s="158"/>
      <c r="E2" s="42"/>
      <c r="F2" s="28"/>
      <c r="G2" s="28"/>
      <c r="H2" s="28"/>
      <c r="I2" s="43"/>
      <c r="J2" s="43"/>
      <c r="K2" s="43"/>
      <c r="L2" s="43"/>
      <c r="M2" s="28"/>
      <c r="N2" s="44"/>
      <c r="O2" s="44"/>
      <c r="P2" s="28"/>
      <c r="Q2" s="43"/>
      <c r="R2" s="44"/>
      <c r="S2" s="44"/>
      <c r="T2" s="28"/>
      <c r="U2" s="43"/>
      <c r="V2" s="43"/>
      <c r="W2" s="45"/>
      <c r="X2" s="28"/>
      <c r="Y2" s="28"/>
      <c r="Z2" s="28"/>
      <c r="AA2" s="28"/>
      <c r="AB2" s="28"/>
      <c r="AC2" s="453"/>
      <c r="AD2" s="454"/>
    </row>
    <row r="3" spans="2:30" s="156" customFormat="1" ht="12.75" customHeight="1" thickTop="1">
      <c r="B3" s="610" t="s">
        <v>29</v>
      </c>
      <c r="C3" s="611"/>
      <c r="D3" s="611"/>
      <c r="E3" s="611"/>
      <c r="F3" s="612"/>
      <c r="G3" s="149"/>
      <c r="H3" s="611" t="s">
        <v>25</v>
      </c>
      <c r="I3" s="612"/>
      <c r="J3" s="617" t="s">
        <v>270</v>
      </c>
      <c r="K3" s="618"/>
      <c r="L3" s="613" t="s">
        <v>73</v>
      </c>
      <c r="M3" s="614"/>
      <c r="N3" s="614"/>
      <c r="O3" s="615"/>
      <c r="P3" s="150"/>
      <c r="Q3" s="151"/>
      <c r="R3" s="152"/>
      <c r="S3" s="152" t="s">
        <v>39</v>
      </c>
      <c r="T3" s="150"/>
      <c r="U3" s="153" t="s">
        <v>97</v>
      </c>
      <c r="V3" s="153"/>
      <c r="W3" s="154"/>
      <c r="X3" s="150"/>
      <c r="Y3" s="616" t="s">
        <v>74</v>
      </c>
      <c r="Z3" s="611"/>
      <c r="AA3" s="612"/>
      <c r="AB3" s="150"/>
      <c r="AC3" s="153" t="s">
        <v>99</v>
      </c>
      <c r="AD3" s="157" t="s">
        <v>99</v>
      </c>
    </row>
    <row r="4" spans="2:30" s="33" customFormat="1" ht="12.75">
      <c r="B4" s="141" t="s">
        <v>42</v>
      </c>
      <c r="C4" s="63" t="s">
        <v>57</v>
      </c>
      <c r="D4" s="63" t="s">
        <v>104</v>
      </c>
      <c r="E4" s="63"/>
      <c r="F4" s="64" t="s">
        <v>26</v>
      </c>
      <c r="G4" s="98"/>
      <c r="H4" s="62" t="s">
        <v>27</v>
      </c>
      <c r="I4" s="73" t="s">
        <v>28</v>
      </c>
      <c r="J4" s="187" t="s">
        <v>121</v>
      </c>
      <c r="K4" s="450" t="s">
        <v>269</v>
      </c>
      <c r="L4" s="76" t="s">
        <v>5</v>
      </c>
      <c r="M4" s="63" t="s">
        <v>32</v>
      </c>
      <c r="N4" s="77" t="s">
        <v>67</v>
      </c>
      <c r="O4" s="78" t="s">
        <v>67</v>
      </c>
      <c r="P4" s="108"/>
      <c r="Q4" s="47" t="s">
        <v>69</v>
      </c>
      <c r="R4" s="51" t="s">
        <v>37</v>
      </c>
      <c r="S4" s="51" t="s">
        <v>41</v>
      </c>
      <c r="T4" s="108"/>
      <c r="U4" s="49" t="s">
        <v>98</v>
      </c>
      <c r="V4" s="49" t="s">
        <v>66</v>
      </c>
      <c r="W4" s="53" t="s">
        <v>68</v>
      </c>
      <c r="X4" s="108"/>
      <c r="Y4" s="91" t="s">
        <v>44</v>
      </c>
      <c r="Z4" s="63" t="s">
        <v>47</v>
      </c>
      <c r="AA4" s="64" t="s">
        <v>49</v>
      </c>
      <c r="AB4" s="108"/>
      <c r="AC4" s="81" t="s">
        <v>100</v>
      </c>
      <c r="AD4" s="94" t="s">
        <v>102</v>
      </c>
    </row>
    <row r="5" spans="2:30" s="33" customFormat="1" ht="12.75">
      <c r="B5" s="142" t="s">
        <v>6</v>
      </c>
      <c r="C5" s="66" t="s">
        <v>58</v>
      </c>
      <c r="D5" s="66" t="s">
        <v>105</v>
      </c>
      <c r="E5" s="67" t="s">
        <v>3</v>
      </c>
      <c r="F5" s="68" t="s">
        <v>8</v>
      </c>
      <c r="G5" s="98"/>
      <c r="H5" s="65" t="s">
        <v>8</v>
      </c>
      <c r="I5" s="74" t="s">
        <v>2</v>
      </c>
      <c r="J5" s="188" t="s">
        <v>122</v>
      </c>
      <c r="K5" s="451" t="s">
        <v>2</v>
      </c>
      <c r="L5" s="79" t="s">
        <v>31</v>
      </c>
      <c r="M5" s="66" t="s">
        <v>33</v>
      </c>
      <c r="N5" s="80" t="s">
        <v>35</v>
      </c>
      <c r="O5" s="81" t="s">
        <v>36</v>
      </c>
      <c r="P5" s="108"/>
      <c r="Q5" s="47" t="s">
        <v>30</v>
      </c>
      <c r="R5" s="51" t="s">
        <v>38</v>
      </c>
      <c r="S5" s="51" t="s">
        <v>40</v>
      </c>
      <c r="T5" s="108"/>
      <c r="U5" s="49" t="s">
        <v>96</v>
      </c>
      <c r="V5" s="279" t="s">
        <v>152</v>
      </c>
      <c r="W5" s="53" t="s">
        <v>30</v>
      </c>
      <c r="X5" s="108"/>
      <c r="Y5" s="92" t="s">
        <v>45</v>
      </c>
      <c r="Z5" s="66" t="s">
        <v>45</v>
      </c>
      <c r="AA5" s="68" t="s">
        <v>45</v>
      </c>
      <c r="AB5" s="108"/>
      <c r="AC5" s="81" t="s">
        <v>101</v>
      </c>
      <c r="AD5" s="94" t="s">
        <v>103</v>
      </c>
    </row>
    <row r="6" spans="2:30" s="33" customFormat="1" ht="15">
      <c r="B6" s="143"/>
      <c r="C6" s="70"/>
      <c r="D6" s="70" t="s">
        <v>106</v>
      </c>
      <c r="E6" s="71" t="s">
        <v>18</v>
      </c>
      <c r="F6" s="72"/>
      <c r="G6" s="99"/>
      <c r="H6" s="69" t="s">
        <v>70</v>
      </c>
      <c r="I6" s="75" t="s">
        <v>70</v>
      </c>
      <c r="J6" s="449" t="s">
        <v>268</v>
      </c>
      <c r="K6" s="75"/>
      <c r="L6" s="82" t="s">
        <v>70</v>
      </c>
      <c r="M6" s="70" t="s">
        <v>70</v>
      </c>
      <c r="N6" s="83" t="s">
        <v>10</v>
      </c>
      <c r="O6" s="84" t="s">
        <v>10</v>
      </c>
      <c r="P6" s="109"/>
      <c r="Q6" s="48" t="s">
        <v>34</v>
      </c>
      <c r="R6" s="52" t="s">
        <v>10</v>
      </c>
      <c r="S6" s="52" t="s">
        <v>10</v>
      </c>
      <c r="T6" s="109"/>
      <c r="U6" s="50" t="s">
        <v>34</v>
      </c>
      <c r="V6" s="50" t="s">
        <v>34</v>
      </c>
      <c r="W6" s="54" t="s">
        <v>34</v>
      </c>
      <c r="X6" s="109"/>
      <c r="Y6" s="93" t="s">
        <v>46</v>
      </c>
      <c r="Z6" s="70" t="s">
        <v>46</v>
      </c>
      <c r="AA6" s="285" t="s">
        <v>277</v>
      </c>
      <c r="AB6" s="109"/>
      <c r="AC6" s="84" t="s">
        <v>10</v>
      </c>
      <c r="AD6" s="95" t="s">
        <v>10</v>
      </c>
    </row>
    <row r="7" spans="2:30" s="55" customFormat="1" ht="15" customHeight="1">
      <c r="B7" s="144"/>
      <c r="C7" s="114"/>
      <c r="D7" s="159"/>
      <c r="E7" s="115"/>
      <c r="F7" s="116"/>
      <c r="G7" s="100"/>
      <c r="H7" s="113"/>
      <c r="I7" s="125"/>
      <c r="J7" s="189"/>
      <c r="K7" s="125"/>
      <c r="L7" s="126"/>
      <c r="M7" s="114"/>
      <c r="N7" s="85">
        <f>IF(I7&gt;0,(8760-L7-M7)*100/8760,0)</f>
        <v>0</v>
      </c>
      <c r="O7" s="86">
        <f>IF(I7&gt;0,(8760-M7)*100/8760,0)</f>
        <v>0</v>
      </c>
      <c r="P7" s="110"/>
      <c r="Q7" s="131"/>
      <c r="R7" s="56">
        <f>IF(Q7&gt;0,(Q7*100)/(E7*8760),)</f>
        <v>0</v>
      </c>
      <c r="S7" s="56">
        <f>IF(Q7&gt;0,(Q7*100)/(E7*I7),0)</f>
        <v>0</v>
      </c>
      <c r="T7" s="110"/>
      <c r="U7" s="134"/>
      <c r="V7" s="134"/>
      <c r="W7" s="57">
        <f>Q7+U7-V7</f>
        <v>0</v>
      </c>
      <c r="X7" s="110"/>
      <c r="Y7" s="126"/>
      <c r="Z7" s="137"/>
      <c r="AA7" s="125"/>
      <c r="AB7" s="110"/>
      <c r="AC7" s="455">
        <f>IF(Q7&gt;0,((Q7-V7)*100000*3.6)/((Y7*'1 Company Data'!$F$22*'1 Company Data'!$H$22)+(Z7*'1 Company Data'!$F$23*'1 Company Data'!$H$23)+(AA7*'1 Company Data'!$H$24)),0)</f>
        <v>0</v>
      </c>
      <c r="AD7" s="456">
        <f>IF(U7&gt;0,(W7*100000*3.6)/((Y7*'1 Company Data'!$F$22*'1 Company Data'!$H$22)+(Z7*'1 Company Data'!$F$23*'1 Company Data'!$H$23)+(AA7*'1 Company Data'!$H$24)),0)</f>
        <v>0</v>
      </c>
    </row>
    <row r="8" spans="2:30" s="411" customFormat="1" ht="15" customHeight="1">
      <c r="B8" s="460" t="s">
        <v>193</v>
      </c>
      <c r="C8" s="461" t="s">
        <v>257</v>
      </c>
      <c r="D8" s="462" t="s">
        <v>194</v>
      </c>
      <c r="E8" s="463">
        <v>50</v>
      </c>
      <c r="F8" s="462">
        <v>2015</v>
      </c>
      <c r="G8" s="101"/>
      <c r="H8" s="473">
        <v>12785</v>
      </c>
      <c r="I8" s="466">
        <v>7000</v>
      </c>
      <c r="J8" s="467">
        <v>311</v>
      </c>
      <c r="K8" s="466">
        <v>10</v>
      </c>
      <c r="L8" s="468">
        <v>210</v>
      </c>
      <c r="M8" s="472">
        <v>15</v>
      </c>
      <c r="N8" s="437">
        <f>IF(I8&gt;0,(8760-L8-M8)*100/8760,0)</f>
        <v>97.43150684931507</v>
      </c>
      <c r="O8" s="438">
        <f>IF(I8&gt;0,(8760-M8)*100/8760,0)</f>
        <v>99.82876712328768</v>
      </c>
      <c r="P8" s="101"/>
      <c r="Q8" s="469">
        <v>315968</v>
      </c>
      <c r="R8" s="439">
        <f>IF(Q8&gt;0,(Q8*100)/(E8*8760),)</f>
        <v>72.13881278538813</v>
      </c>
      <c r="S8" s="439">
        <f>IF(Q8&gt;0,(Q8*100)/(E8*I8),0)</f>
        <v>90.27657142857143</v>
      </c>
      <c r="T8" s="101"/>
      <c r="U8" s="470">
        <v>30000</v>
      </c>
      <c r="V8" s="470">
        <f>+Q8*0.015</f>
        <v>4739.5199999999995</v>
      </c>
      <c r="W8" s="440">
        <f>Q8+U8-V8</f>
        <v>341228.48</v>
      </c>
      <c r="X8" s="101"/>
      <c r="Y8" s="468">
        <v>0</v>
      </c>
      <c r="Z8" s="468">
        <v>0</v>
      </c>
      <c r="AA8" s="466">
        <v>90000000</v>
      </c>
      <c r="AB8" s="101"/>
      <c r="AC8" s="459">
        <f>IF(Q8&gt;0,((Q8-V8)*100000*3.6)/((Y8*'1 Company Data'!$F$22*'1 Company Data'!$H$22)+(Z8*'1 Company Data'!$F$23*'1 Company Data'!$H$23)+(AA8*'1 Company Data'!$H$24)),0)</f>
        <v>37.72466424242424</v>
      </c>
      <c r="AD8" s="441">
        <f>IF(U8&gt;0,(W8*100000*3.6)/((Y8*'1 Company Data'!$F$22*'1 Company Data'!$H$22)+(Z8*'1 Company Data'!$F$23*'1 Company Data'!$H$23)+(AA8*'1 Company Data'!$H$24)),0)</f>
        <v>41.36102787878788</v>
      </c>
    </row>
    <row r="9" spans="2:30" s="55" customFormat="1" ht="15" customHeight="1">
      <c r="B9" s="145"/>
      <c r="C9" s="118"/>
      <c r="D9" s="160"/>
      <c r="E9" s="119"/>
      <c r="F9" s="120"/>
      <c r="G9" s="101"/>
      <c r="H9" s="474"/>
      <c r="I9" s="127"/>
      <c r="J9" s="190"/>
      <c r="K9" s="127"/>
      <c r="L9" s="128"/>
      <c r="M9" s="118"/>
      <c r="N9" s="87"/>
      <c r="O9" s="88"/>
      <c r="P9" s="101"/>
      <c r="Q9" s="132"/>
      <c r="R9" s="58"/>
      <c r="S9" s="58"/>
      <c r="T9" s="101"/>
      <c r="U9" s="135"/>
      <c r="V9" s="135"/>
      <c r="W9" s="59"/>
      <c r="X9" s="101"/>
      <c r="Y9" s="128"/>
      <c r="Z9" s="138"/>
      <c r="AA9" s="127"/>
      <c r="AB9" s="101"/>
      <c r="AC9" s="442"/>
      <c r="AD9" s="443"/>
    </row>
    <row r="10" spans="2:30" s="55" customFormat="1" ht="15" customHeight="1">
      <c r="B10" s="145"/>
      <c r="C10" s="118"/>
      <c r="D10" s="160"/>
      <c r="E10" s="119"/>
      <c r="F10" s="120"/>
      <c r="G10" s="101"/>
      <c r="H10" s="474"/>
      <c r="I10" s="127"/>
      <c r="J10" s="190"/>
      <c r="K10" s="127"/>
      <c r="L10" s="128"/>
      <c r="M10" s="118"/>
      <c r="N10" s="87"/>
      <c r="O10" s="88"/>
      <c r="P10" s="101"/>
      <c r="Q10" s="132"/>
      <c r="R10" s="58"/>
      <c r="S10" s="58"/>
      <c r="T10" s="101"/>
      <c r="U10" s="135"/>
      <c r="V10" s="135"/>
      <c r="W10" s="59"/>
      <c r="X10" s="101"/>
      <c r="Y10" s="128"/>
      <c r="Z10" s="138"/>
      <c r="AA10" s="127"/>
      <c r="AB10" s="101"/>
      <c r="AC10" s="442"/>
      <c r="AD10" s="443"/>
    </row>
    <row r="11" spans="2:30" s="411" customFormat="1" ht="15" customHeight="1">
      <c r="B11" s="460" t="s">
        <v>193</v>
      </c>
      <c r="C11" s="461" t="s">
        <v>274</v>
      </c>
      <c r="D11" s="462" t="s">
        <v>105</v>
      </c>
      <c r="E11" s="463">
        <v>115</v>
      </c>
      <c r="F11" s="462">
        <v>2003</v>
      </c>
      <c r="G11" s="101"/>
      <c r="H11" s="473">
        <v>151000</v>
      </c>
      <c r="I11" s="466">
        <v>8208</v>
      </c>
      <c r="J11" s="467">
        <v>399</v>
      </c>
      <c r="K11" s="466">
        <v>13</v>
      </c>
      <c r="L11" s="468">
        <f>8760-I11-110</f>
        <v>442</v>
      </c>
      <c r="M11" s="462">
        <v>110</v>
      </c>
      <c r="N11" s="437">
        <f>IF(I11&gt;0,(8760-L11-M11)*100/8760,0)</f>
        <v>93.6986301369863</v>
      </c>
      <c r="O11" s="438">
        <f>IF(I11&gt;0,(8760-M11)*100/8760,0)</f>
        <v>98.74429223744292</v>
      </c>
      <c r="P11" s="101"/>
      <c r="Q11" s="469">
        <v>802400</v>
      </c>
      <c r="R11" s="439">
        <f>IF(Q11&gt;0,(Q11*100)/(E11*8760),)</f>
        <v>79.65058566607108</v>
      </c>
      <c r="S11" s="439">
        <f>IF(Q11&gt;0,(Q11*100)/(E11*I11),0)</f>
        <v>85.00720400033902</v>
      </c>
      <c r="T11" s="101"/>
      <c r="U11" s="470">
        <v>0</v>
      </c>
      <c r="V11" s="470">
        <v>445</v>
      </c>
      <c r="W11" s="440">
        <f>Q11+U11-V11</f>
        <v>801955</v>
      </c>
      <c r="X11" s="101"/>
      <c r="Y11" s="468">
        <v>0</v>
      </c>
      <c r="Z11" s="468">
        <v>0</v>
      </c>
      <c r="AA11" s="466">
        <v>251400000</v>
      </c>
      <c r="AB11" s="101"/>
      <c r="AC11" s="459">
        <f>IF(Q11&gt;0,((Q11-V11)*100000*3.6)/((Y11*'1 Company Data'!$F$22*'1 Company Data'!$H$22)+(Z11*'1 Company Data'!$F$23*'1 Company Data'!$H$23)+(AA11*'1 Company Data'!$H$24)),0)</f>
        <v>34.79952267303103</v>
      </c>
      <c r="AD11" s="441"/>
    </row>
    <row r="12" spans="2:30" s="411" customFormat="1" ht="15" customHeight="1">
      <c r="B12" s="460" t="s">
        <v>193</v>
      </c>
      <c r="C12" s="461" t="s">
        <v>275</v>
      </c>
      <c r="D12" s="462" t="s">
        <v>105</v>
      </c>
      <c r="E12" s="463">
        <v>115</v>
      </c>
      <c r="F12" s="464">
        <v>2003</v>
      </c>
      <c r="G12" s="101"/>
      <c r="H12" s="473">
        <v>150600</v>
      </c>
      <c r="I12" s="466">
        <v>8107</v>
      </c>
      <c r="J12" s="467">
        <v>382</v>
      </c>
      <c r="K12" s="466">
        <v>19</v>
      </c>
      <c r="L12" s="468">
        <f>8760-I12-55</f>
        <v>598</v>
      </c>
      <c r="M12" s="462">
        <v>55</v>
      </c>
      <c r="N12" s="437">
        <f>IF(I12&gt;0,(8760-L12-M12)*100/8760,0)</f>
        <v>92.54566210045662</v>
      </c>
      <c r="O12" s="438">
        <f>IF(I12&gt;0,(8760-M12)*100/8760,0)</f>
        <v>99.37214611872146</v>
      </c>
      <c r="P12" s="101"/>
      <c r="Q12" s="469">
        <v>756000</v>
      </c>
      <c r="R12" s="439">
        <f>IF(Q12&gt;0,(Q12*100)/(E12*8760),)</f>
        <v>75.04466944609887</v>
      </c>
      <c r="S12" s="439">
        <f>IF(Q12&gt;0,(Q12*100)/(E12*I12),0)</f>
        <v>81.08934307978612</v>
      </c>
      <c r="T12" s="101"/>
      <c r="U12" s="470">
        <v>0</v>
      </c>
      <c r="V12" s="470">
        <v>385</v>
      </c>
      <c r="W12" s="440">
        <f>Q12+U12-V12</f>
        <v>755615</v>
      </c>
      <c r="X12" s="101"/>
      <c r="Y12" s="471">
        <v>0</v>
      </c>
      <c r="Z12" s="471">
        <v>0</v>
      </c>
      <c r="AA12" s="466">
        <v>236700000</v>
      </c>
      <c r="AB12" s="101"/>
      <c r="AC12" s="459">
        <f>IF(Q12&gt;0,((Q12-V12)*100000*3.6)/((Y12*'1 Company Data'!$F$22*'1 Company Data'!$H$22)+(Z12*'1 Company Data'!$F$23*'1 Company Data'!$H$23)+(AA12*'1 Company Data'!$H$24)),0)</f>
        <v>34.82497983638668</v>
      </c>
      <c r="AD12" s="441"/>
    </row>
    <row r="13" spans="2:30" s="411" customFormat="1" ht="15" customHeight="1">
      <c r="B13" s="460" t="s">
        <v>193</v>
      </c>
      <c r="C13" s="461" t="s">
        <v>276</v>
      </c>
      <c r="D13" s="462" t="s">
        <v>266</v>
      </c>
      <c r="E13" s="463">
        <v>135</v>
      </c>
      <c r="F13" s="464">
        <v>2003</v>
      </c>
      <c r="G13" s="101"/>
      <c r="H13" s="473">
        <v>151400</v>
      </c>
      <c r="I13" s="466">
        <v>8528</v>
      </c>
      <c r="J13" s="467">
        <v>99</v>
      </c>
      <c r="K13" s="466">
        <v>5</v>
      </c>
      <c r="L13" s="468">
        <f>8760-I13-10</f>
        <v>222</v>
      </c>
      <c r="M13" s="462">
        <v>35</v>
      </c>
      <c r="N13" s="437">
        <f>IF(I13&gt;0,(8760-L13-M13)*100/8760,0)</f>
        <v>97.0662100456621</v>
      </c>
      <c r="O13" s="438">
        <f>IF(I13&gt;0,(8760-M13)*100/8760,0)</f>
        <v>99.60045662100457</v>
      </c>
      <c r="P13" s="101"/>
      <c r="Q13" s="469">
        <v>945000</v>
      </c>
      <c r="R13" s="439">
        <f>IF(Q13&gt;0,(Q13*100)/(E13*8760),)</f>
        <v>79.90867579908675</v>
      </c>
      <c r="S13" s="439">
        <f>IF(Q13&gt;0,(Q13*100)/(E13*I13),0)</f>
        <v>82.08255159474672</v>
      </c>
      <c r="T13" s="101"/>
      <c r="U13" s="470">
        <v>0</v>
      </c>
      <c r="V13" s="470">
        <f>+V14-V11-V12</f>
        <v>5820</v>
      </c>
      <c r="W13" s="440">
        <f>Q13+U13-V13</f>
        <v>939180</v>
      </c>
      <c r="X13" s="101"/>
      <c r="Y13" s="471"/>
      <c r="Z13" s="471"/>
      <c r="AA13" s="466"/>
      <c r="AB13" s="101"/>
      <c r="AC13" s="459"/>
      <c r="AD13" s="441"/>
    </row>
    <row r="14" spans="2:30" s="411" customFormat="1" ht="15" customHeight="1">
      <c r="B14" s="460"/>
      <c r="C14" s="461"/>
      <c r="D14" s="462"/>
      <c r="E14" s="463"/>
      <c r="F14" s="464"/>
      <c r="G14" s="101"/>
      <c r="H14" s="465"/>
      <c r="I14" s="466"/>
      <c r="J14" s="467"/>
      <c r="K14" s="466"/>
      <c r="L14" s="468"/>
      <c r="M14" s="462"/>
      <c r="N14" s="437"/>
      <c r="O14" s="438"/>
      <c r="P14" s="101"/>
      <c r="Q14" s="444">
        <f>+SUM(Q11:Q13)</f>
        <v>2503400</v>
      </c>
      <c r="R14" s="58"/>
      <c r="S14" s="58"/>
      <c r="T14" s="101"/>
      <c r="U14" s="445"/>
      <c r="V14" s="445">
        <v>6650</v>
      </c>
      <c r="W14" s="446">
        <f>+SUM(W11:W13)</f>
        <v>2496750</v>
      </c>
      <c r="X14" s="101"/>
      <c r="Y14" s="447">
        <f>+Y11+Y12</f>
        <v>0</v>
      </c>
      <c r="Z14" s="447">
        <f>+Z11+Z12</f>
        <v>0</v>
      </c>
      <c r="AA14" s="448">
        <f>+AA11+AA12</f>
        <v>488100000</v>
      </c>
      <c r="AB14" s="101"/>
      <c r="AC14" s="459">
        <f>IF(Q14&gt;0,((Q14-V14)*100000*3.6)/((Y14*'1 Company Data'!$F$22*'1 Company Data'!$H$22)+(Z14*'1 Company Data'!$F$23*'1 Company Data'!$H$23)+(AA14*'1 Company Data'!$H$24)),0)</f>
        <v>55.8026484885735</v>
      </c>
      <c r="AD14" s="441"/>
    </row>
    <row r="15" spans="2:30" s="55" customFormat="1" ht="15" customHeight="1">
      <c r="B15" s="145"/>
      <c r="C15" s="118"/>
      <c r="D15" s="160"/>
      <c r="E15" s="119"/>
      <c r="F15" s="120"/>
      <c r="G15" s="101"/>
      <c r="H15" s="117"/>
      <c r="I15" s="127"/>
      <c r="J15" s="190"/>
      <c r="K15" s="127"/>
      <c r="L15" s="128"/>
      <c r="M15" s="118"/>
      <c r="N15" s="87"/>
      <c r="O15" s="88"/>
      <c r="P15" s="101"/>
      <c r="Q15" s="132"/>
      <c r="R15" s="58"/>
      <c r="S15" s="58"/>
      <c r="T15" s="101"/>
      <c r="U15" s="135"/>
      <c r="V15" s="135"/>
      <c r="W15" s="59"/>
      <c r="X15" s="101"/>
      <c r="Y15" s="128"/>
      <c r="Z15" s="138"/>
      <c r="AA15" s="127"/>
      <c r="AB15" s="101"/>
      <c r="AC15" s="442"/>
      <c r="AD15" s="443"/>
    </row>
    <row r="16" spans="2:30" s="55" customFormat="1" ht="15" customHeight="1">
      <c r="B16" s="145"/>
      <c r="C16" s="118"/>
      <c r="D16" s="160"/>
      <c r="E16" s="119"/>
      <c r="F16" s="120"/>
      <c r="G16" s="101"/>
      <c r="H16" s="117"/>
      <c r="I16" s="127"/>
      <c r="J16" s="190"/>
      <c r="K16" s="127"/>
      <c r="L16" s="128"/>
      <c r="M16" s="118"/>
      <c r="N16" s="87"/>
      <c r="O16" s="88"/>
      <c r="P16" s="101"/>
      <c r="Q16" s="132"/>
      <c r="R16" s="58"/>
      <c r="S16" s="58"/>
      <c r="T16" s="101"/>
      <c r="U16" s="135"/>
      <c r="V16" s="135"/>
      <c r="W16" s="59"/>
      <c r="X16" s="101"/>
      <c r="Y16" s="128"/>
      <c r="Z16" s="138"/>
      <c r="AA16" s="127"/>
      <c r="AB16" s="101"/>
      <c r="AC16" s="442"/>
      <c r="AD16" s="443"/>
    </row>
    <row r="17" spans="2:30" s="55" customFormat="1" ht="15" customHeight="1">
      <c r="B17" s="145"/>
      <c r="C17" s="118"/>
      <c r="D17" s="160"/>
      <c r="E17" s="119"/>
      <c r="F17" s="120"/>
      <c r="G17" s="101"/>
      <c r="H17" s="117"/>
      <c r="I17" s="127"/>
      <c r="J17" s="190"/>
      <c r="K17" s="127"/>
      <c r="L17" s="128"/>
      <c r="M17" s="118"/>
      <c r="N17" s="87"/>
      <c r="O17" s="88"/>
      <c r="P17" s="111"/>
      <c r="Q17" s="132"/>
      <c r="R17" s="58"/>
      <c r="S17" s="58"/>
      <c r="T17" s="111"/>
      <c r="U17" s="135"/>
      <c r="V17" s="135"/>
      <c r="W17" s="59"/>
      <c r="X17" s="111"/>
      <c r="Y17" s="128"/>
      <c r="Z17" s="138"/>
      <c r="AA17" s="127"/>
      <c r="AB17" s="111"/>
      <c r="AC17" s="442"/>
      <c r="AD17" s="443"/>
    </row>
    <row r="18" spans="2:30" s="55" customFormat="1" ht="15" customHeight="1">
      <c r="B18" s="145"/>
      <c r="C18" s="118"/>
      <c r="D18" s="160"/>
      <c r="E18" s="119"/>
      <c r="F18" s="120"/>
      <c r="G18" s="101"/>
      <c r="H18" s="117"/>
      <c r="I18" s="127"/>
      <c r="J18" s="190"/>
      <c r="K18" s="127"/>
      <c r="L18" s="128"/>
      <c r="M18" s="118"/>
      <c r="N18" s="87"/>
      <c r="O18" s="88"/>
      <c r="P18" s="111"/>
      <c r="Q18" s="132"/>
      <c r="R18" s="58"/>
      <c r="S18" s="58"/>
      <c r="T18" s="111"/>
      <c r="U18" s="135"/>
      <c r="V18" s="135"/>
      <c r="W18" s="59"/>
      <c r="X18" s="111"/>
      <c r="Y18" s="128"/>
      <c r="Z18" s="138"/>
      <c r="AA18" s="127"/>
      <c r="AB18" s="111"/>
      <c r="AC18" s="442"/>
      <c r="AD18" s="443"/>
    </row>
    <row r="19" spans="2:30" s="55" customFormat="1" ht="15" customHeight="1">
      <c r="B19" s="145"/>
      <c r="C19" s="118"/>
      <c r="D19" s="160"/>
      <c r="E19" s="119"/>
      <c r="F19" s="120"/>
      <c r="G19" s="101"/>
      <c r="H19" s="117"/>
      <c r="I19" s="127"/>
      <c r="J19" s="190"/>
      <c r="K19" s="127"/>
      <c r="L19" s="128"/>
      <c r="M19" s="118"/>
      <c r="N19" s="87"/>
      <c r="O19" s="88"/>
      <c r="P19" s="111"/>
      <c r="Q19" s="132"/>
      <c r="R19" s="58"/>
      <c r="S19" s="58"/>
      <c r="T19" s="111"/>
      <c r="U19" s="135"/>
      <c r="V19" s="135"/>
      <c r="W19" s="59"/>
      <c r="X19" s="111"/>
      <c r="Y19" s="128"/>
      <c r="Z19" s="138"/>
      <c r="AA19" s="127"/>
      <c r="AB19" s="111"/>
      <c r="AC19" s="442"/>
      <c r="AD19" s="443"/>
    </row>
    <row r="20" spans="2:30" s="55" customFormat="1" ht="15" customHeight="1">
      <c r="B20" s="145"/>
      <c r="C20" s="118"/>
      <c r="D20" s="160"/>
      <c r="E20" s="119"/>
      <c r="F20" s="120"/>
      <c r="G20" s="101"/>
      <c r="H20" s="117"/>
      <c r="I20" s="127"/>
      <c r="J20" s="190"/>
      <c r="K20" s="127"/>
      <c r="L20" s="128"/>
      <c r="M20" s="118"/>
      <c r="N20" s="87"/>
      <c r="O20" s="88"/>
      <c r="P20" s="111"/>
      <c r="Q20" s="132"/>
      <c r="R20" s="58"/>
      <c r="S20" s="58"/>
      <c r="T20" s="111"/>
      <c r="U20" s="135"/>
      <c r="V20" s="135"/>
      <c r="W20" s="59"/>
      <c r="X20" s="111"/>
      <c r="Y20" s="128"/>
      <c r="Z20" s="138"/>
      <c r="AA20" s="127"/>
      <c r="AB20" s="111"/>
      <c r="AC20" s="442"/>
      <c r="AD20" s="443"/>
    </row>
    <row r="21" spans="2:30" s="55" customFormat="1" ht="15" customHeight="1">
      <c r="B21" s="145"/>
      <c r="C21" s="118"/>
      <c r="D21" s="160"/>
      <c r="E21" s="119"/>
      <c r="F21" s="120"/>
      <c r="G21" s="101"/>
      <c r="H21" s="117"/>
      <c r="I21" s="127"/>
      <c r="J21" s="190"/>
      <c r="K21" s="127"/>
      <c r="L21" s="128"/>
      <c r="M21" s="118"/>
      <c r="N21" s="87"/>
      <c r="O21" s="88"/>
      <c r="P21" s="111"/>
      <c r="Q21" s="132"/>
      <c r="R21" s="58"/>
      <c r="S21" s="58"/>
      <c r="T21" s="111"/>
      <c r="U21" s="135"/>
      <c r="V21" s="135"/>
      <c r="W21" s="59"/>
      <c r="X21" s="111"/>
      <c r="Y21" s="128"/>
      <c r="Z21" s="138"/>
      <c r="AA21" s="127"/>
      <c r="AB21" s="111"/>
      <c r="AC21" s="442"/>
      <c r="AD21" s="443"/>
    </row>
    <row r="22" spans="2:30" s="55" customFormat="1" ht="15" customHeight="1">
      <c r="B22" s="145"/>
      <c r="C22" s="118"/>
      <c r="D22" s="160"/>
      <c r="E22" s="119"/>
      <c r="F22" s="120"/>
      <c r="G22" s="101"/>
      <c r="H22" s="117"/>
      <c r="I22" s="127"/>
      <c r="J22" s="190"/>
      <c r="K22" s="127"/>
      <c r="L22" s="128"/>
      <c r="M22" s="118"/>
      <c r="N22" s="87"/>
      <c r="O22" s="88"/>
      <c r="P22" s="111"/>
      <c r="Q22" s="132"/>
      <c r="R22" s="58"/>
      <c r="S22" s="58"/>
      <c r="T22" s="111"/>
      <c r="U22" s="135"/>
      <c r="V22" s="135"/>
      <c r="W22" s="59"/>
      <c r="X22" s="111"/>
      <c r="Y22" s="128"/>
      <c r="Z22" s="138"/>
      <c r="AA22" s="127"/>
      <c r="AB22" s="111"/>
      <c r="AC22" s="442"/>
      <c r="AD22" s="443"/>
    </row>
    <row r="23" spans="2:30" s="55" customFormat="1" ht="15" customHeight="1">
      <c r="B23" s="145"/>
      <c r="C23" s="118"/>
      <c r="D23" s="160"/>
      <c r="E23" s="119"/>
      <c r="F23" s="120"/>
      <c r="G23" s="101"/>
      <c r="H23" s="117"/>
      <c r="I23" s="127"/>
      <c r="J23" s="190"/>
      <c r="K23" s="127"/>
      <c r="L23" s="128"/>
      <c r="M23" s="118"/>
      <c r="N23" s="87"/>
      <c r="O23" s="88"/>
      <c r="P23" s="111"/>
      <c r="Q23" s="132"/>
      <c r="R23" s="58"/>
      <c r="S23" s="58"/>
      <c r="T23" s="111"/>
      <c r="U23" s="135"/>
      <c r="V23" s="135"/>
      <c r="W23" s="59"/>
      <c r="X23" s="111"/>
      <c r="Y23" s="128"/>
      <c r="Z23" s="138"/>
      <c r="AA23" s="127"/>
      <c r="AB23" s="111"/>
      <c r="AC23" s="442"/>
      <c r="AD23" s="443"/>
    </row>
    <row r="24" spans="2:30" s="55" customFormat="1" ht="15" customHeight="1">
      <c r="B24" s="145"/>
      <c r="C24" s="118"/>
      <c r="D24" s="160"/>
      <c r="E24" s="119"/>
      <c r="F24" s="120"/>
      <c r="G24" s="101"/>
      <c r="H24" s="117"/>
      <c r="I24" s="127"/>
      <c r="J24" s="190"/>
      <c r="K24" s="127"/>
      <c r="L24" s="128"/>
      <c r="M24" s="118"/>
      <c r="N24" s="87"/>
      <c r="O24" s="88"/>
      <c r="P24" s="111"/>
      <c r="Q24" s="132"/>
      <c r="R24" s="58"/>
      <c r="S24" s="58"/>
      <c r="T24" s="111"/>
      <c r="U24" s="135"/>
      <c r="V24" s="135"/>
      <c r="W24" s="59"/>
      <c r="X24" s="111"/>
      <c r="Y24" s="128"/>
      <c r="Z24" s="138"/>
      <c r="AA24" s="127"/>
      <c r="AB24" s="111"/>
      <c r="AC24" s="442"/>
      <c r="AD24" s="443"/>
    </row>
    <row r="25" spans="2:30" s="55" customFormat="1" ht="15" customHeight="1">
      <c r="B25" s="145"/>
      <c r="C25" s="118"/>
      <c r="D25" s="160"/>
      <c r="E25" s="119"/>
      <c r="F25" s="120"/>
      <c r="G25" s="101"/>
      <c r="H25" s="117"/>
      <c r="I25" s="127"/>
      <c r="J25" s="190"/>
      <c r="K25" s="127"/>
      <c r="L25" s="128"/>
      <c r="M25" s="118"/>
      <c r="N25" s="87"/>
      <c r="O25" s="88"/>
      <c r="P25" s="111"/>
      <c r="Q25" s="132"/>
      <c r="R25" s="58"/>
      <c r="S25" s="58"/>
      <c r="T25" s="111"/>
      <c r="U25" s="135"/>
      <c r="V25" s="135"/>
      <c r="W25" s="59"/>
      <c r="X25" s="111"/>
      <c r="Y25" s="128"/>
      <c r="Z25" s="138"/>
      <c r="AA25" s="127"/>
      <c r="AB25" s="111"/>
      <c r="AC25" s="442"/>
      <c r="AD25" s="443"/>
    </row>
    <row r="26" spans="2:30" s="55" customFormat="1" ht="15" customHeight="1">
      <c r="B26" s="145"/>
      <c r="C26" s="118"/>
      <c r="D26" s="160"/>
      <c r="E26" s="119"/>
      <c r="F26" s="120"/>
      <c r="G26" s="101"/>
      <c r="H26" s="117"/>
      <c r="I26" s="127"/>
      <c r="J26" s="190"/>
      <c r="K26" s="127"/>
      <c r="L26" s="128"/>
      <c r="M26" s="118"/>
      <c r="N26" s="87"/>
      <c r="O26" s="88"/>
      <c r="P26" s="111"/>
      <c r="Q26" s="132"/>
      <c r="R26" s="58"/>
      <c r="S26" s="58"/>
      <c r="T26" s="111"/>
      <c r="U26" s="135"/>
      <c r="V26" s="135"/>
      <c r="W26" s="59"/>
      <c r="X26" s="111"/>
      <c r="Y26" s="128"/>
      <c r="Z26" s="138"/>
      <c r="AA26" s="127"/>
      <c r="AB26" s="111"/>
      <c r="AC26" s="442"/>
      <c r="AD26" s="443"/>
    </row>
    <row r="27" spans="2:30" s="55" customFormat="1" ht="15" customHeight="1">
      <c r="B27" s="145"/>
      <c r="C27" s="118"/>
      <c r="D27" s="160"/>
      <c r="E27" s="119"/>
      <c r="F27" s="120"/>
      <c r="G27" s="101"/>
      <c r="H27" s="117"/>
      <c r="I27" s="127"/>
      <c r="J27" s="190"/>
      <c r="K27" s="127"/>
      <c r="L27" s="128"/>
      <c r="M27" s="118"/>
      <c r="N27" s="87"/>
      <c r="O27" s="88"/>
      <c r="P27" s="111"/>
      <c r="Q27" s="132"/>
      <c r="R27" s="58"/>
      <c r="S27" s="58"/>
      <c r="T27" s="111"/>
      <c r="U27" s="135"/>
      <c r="V27" s="135"/>
      <c r="W27" s="59"/>
      <c r="X27" s="111"/>
      <c r="Y27" s="128"/>
      <c r="Z27" s="138"/>
      <c r="AA27" s="127"/>
      <c r="AB27" s="111"/>
      <c r="AC27" s="442"/>
      <c r="AD27" s="443"/>
    </row>
    <row r="28" spans="2:30" s="55" customFormat="1" ht="15" customHeight="1">
      <c r="B28" s="145"/>
      <c r="C28" s="118"/>
      <c r="D28" s="160"/>
      <c r="E28" s="119"/>
      <c r="F28" s="120"/>
      <c r="G28" s="101"/>
      <c r="H28" s="117"/>
      <c r="I28" s="127"/>
      <c r="J28" s="190"/>
      <c r="K28" s="127"/>
      <c r="L28" s="128"/>
      <c r="M28" s="118"/>
      <c r="N28" s="87"/>
      <c r="O28" s="88"/>
      <c r="P28" s="111"/>
      <c r="Q28" s="132"/>
      <c r="R28" s="58"/>
      <c r="S28" s="58"/>
      <c r="T28" s="111"/>
      <c r="U28" s="135"/>
      <c r="V28" s="135"/>
      <c r="W28" s="59"/>
      <c r="X28" s="111"/>
      <c r="Y28" s="128"/>
      <c r="Z28" s="138"/>
      <c r="AA28" s="127"/>
      <c r="AB28" s="111"/>
      <c r="AC28" s="442"/>
      <c r="AD28" s="443"/>
    </row>
    <row r="29" spans="2:30" s="55" customFormat="1" ht="15" customHeight="1">
      <c r="B29" s="145"/>
      <c r="C29" s="118"/>
      <c r="D29" s="160"/>
      <c r="E29" s="119"/>
      <c r="F29" s="120"/>
      <c r="G29" s="101"/>
      <c r="H29" s="117"/>
      <c r="I29" s="127"/>
      <c r="J29" s="190"/>
      <c r="K29" s="127"/>
      <c r="L29" s="128"/>
      <c r="M29" s="118"/>
      <c r="N29" s="87"/>
      <c r="O29" s="88"/>
      <c r="P29" s="111"/>
      <c r="Q29" s="132"/>
      <c r="R29" s="58"/>
      <c r="S29" s="58"/>
      <c r="T29" s="111"/>
      <c r="U29" s="135"/>
      <c r="V29" s="135"/>
      <c r="W29" s="59"/>
      <c r="X29" s="111"/>
      <c r="Y29" s="128"/>
      <c r="Z29" s="138"/>
      <c r="AA29" s="127"/>
      <c r="AB29" s="111"/>
      <c r="AC29" s="442"/>
      <c r="AD29" s="443"/>
    </row>
    <row r="30" spans="2:30" s="55" customFormat="1" ht="15" customHeight="1">
      <c r="B30" s="145"/>
      <c r="C30" s="118"/>
      <c r="D30" s="160"/>
      <c r="E30" s="119"/>
      <c r="F30" s="120"/>
      <c r="G30" s="101"/>
      <c r="H30" s="117"/>
      <c r="I30" s="127"/>
      <c r="J30" s="190"/>
      <c r="K30" s="127"/>
      <c r="L30" s="128"/>
      <c r="M30" s="118"/>
      <c r="N30" s="87">
        <f aca="true" t="shared" si="0" ref="N30:N49">IF(I30&gt;0,(8760-L30-M30)*100/8760,0)</f>
        <v>0</v>
      </c>
      <c r="O30" s="88">
        <f aca="true" t="shared" si="1" ref="O30:O49">IF(I30&gt;0,(8760-M30)*100/8760,0)</f>
        <v>0</v>
      </c>
      <c r="P30" s="111"/>
      <c r="Q30" s="132"/>
      <c r="R30" s="58">
        <f aca="true" t="shared" si="2" ref="R30:R49">IF(Q30&gt;0,(Q30*100)/(E30*8760),)</f>
        <v>0</v>
      </c>
      <c r="S30" s="58">
        <f aca="true" t="shared" si="3" ref="S30:S49">IF(Q30&gt;0,(Q30*100)/(E30*I30),0)</f>
        <v>0</v>
      </c>
      <c r="T30" s="111"/>
      <c r="U30" s="135"/>
      <c r="V30" s="135"/>
      <c r="W30" s="59">
        <f aca="true" t="shared" si="4" ref="W30:W49">Q30+U30-V30</f>
        <v>0</v>
      </c>
      <c r="X30" s="111"/>
      <c r="Y30" s="128"/>
      <c r="Z30" s="138"/>
      <c r="AA30" s="127"/>
      <c r="AB30" s="111"/>
      <c r="AC30" s="442">
        <f>IF(Q30&gt;0,((Q30-V30)*100000*3.6)/((Y30*'1 Company Data'!$F$22*'1 Company Data'!$H$22)+(Z30*'1 Company Data'!$F$23*'1 Company Data'!$H$23)+(AA30*'1 Company Data'!$H$24)),0)</f>
        <v>0</v>
      </c>
      <c r="AD30" s="443">
        <f>IF(U30&gt;0,(W30*100000*3.6)/((Y30*'1 Company Data'!$F$22*'1 Company Data'!$H$22)+(Z30*'1 Company Data'!$F$23*'1 Company Data'!$H$23)+(AA30*'1 Company Data'!$H$24)),0)</f>
        <v>0</v>
      </c>
    </row>
    <row r="31" spans="2:30" s="55" customFormat="1" ht="15" customHeight="1">
      <c r="B31" s="145"/>
      <c r="C31" s="118"/>
      <c r="D31" s="160"/>
      <c r="E31" s="119"/>
      <c r="F31" s="120"/>
      <c r="G31" s="101"/>
      <c r="H31" s="117"/>
      <c r="I31" s="127"/>
      <c r="J31" s="190"/>
      <c r="K31" s="127"/>
      <c r="L31" s="128"/>
      <c r="M31" s="118"/>
      <c r="N31" s="87">
        <f t="shared" si="0"/>
        <v>0</v>
      </c>
      <c r="O31" s="88">
        <f t="shared" si="1"/>
        <v>0</v>
      </c>
      <c r="P31" s="111"/>
      <c r="Q31" s="132"/>
      <c r="R31" s="58">
        <f t="shared" si="2"/>
        <v>0</v>
      </c>
      <c r="S31" s="58">
        <f t="shared" si="3"/>
        <v>0</v>
      </c>
      <c r="T31" s="111"/>
      <c r="U31" s="135"/>
      <c r="V31" s="135"/>
      <c r="W31" s="59">
        <f t="shared" si="4"/>
        <v>0</v>
      </c>
      <c r="X31" s="111"/>
      <c r="Y31" s="128"/>
      <c r="Z31" s="138"/>
      <c r="AA31" s="127"/>
      <c r="AB31" s="111"/>
      <c r="AC31" s="442">
        <f>IF(Q31&gt;0,((Q31-V31)*100000*3.6)/((Y31*'1 Company Data'!$F$22*'1 Company Data'!$H$22)+(Z31*'1 Company Data'!$F$23*'1 Company Data'!$H$23)+(AA31*'1 Company Data'!$H$24)),0)</f>
        <v>0</v>
      </c>
      <c r="AD31" s="443">
        <f>IF(U31&gt;0,(W31*100000*3.6)/((Y31*'1 Company Data'!$F$22*'1 Company Data'!$H$22)+(Z31*'1 Company Data'!$F$23*'1 Company Data'!$H$23)+(AA31*'1 Company Data'!$H$24)),0)</f>
        <v>0</v>
      </c>
    </row>
    <row r="32" spans="2:30" s="55" customFormat="1" ht="15" customHeight="1">
      <c r="B32" s="145"/>
      <c r="C32" s="118"/>
      <c r="D32" s="160"/>
      <c r="E32" s="119"/>
      <c r="F32" s="120"/>
      <c r="G32" s="101"/>
      <c r="H32" s="117"/>
      <c r="I32" s="127"/>
      <c r="J32" s="190"/>
      <c r="K32" s="127"/>
      <c r="L32" s="128"/>
      <c r="M32" s="118"/>
      <c r="N32" s="87">
        <f t="shared" si="0"/>
        <v>0</v>
      </c>
      <c r="O32" s="88">
        <f t="shared" si="1"/>
        <v>0</v>
      </c>
      <c r="P32" s="111"/>
      <c r="Q32" s="132"/>
      <c r="R32" s="58">
        <f t="shared" si="2"/>
        <v>0</v>
      </c>
      <c r="S32" s="58">
        <f t="shared" si="3"/>
        <v>0</v>
      </c>
      <c r="T32" s="111"/>
      <c r="U32" s="135"/>
      <c r="V32" s="135"/>
      <c r="W32" s="59">
        <f t="shared" si="4"/>
        <v>0</v>
      </c>
      <c r="X32" s="111"/>
      <c r="Y32" s="139"/>
      <c r="Z32" s="118"/>
      <c r="AA32" s="120"/>
      <c r="AB32" s="111"/>
      <c r="AC32" s="442">
        <f>IF(Q32&gt;0,((Q32-V32)*100000*3.6)/((Y32*'1 Company Data'!$F$22*'1 Company Data'!$H$22)+(Z32*'1 Company Data'!$F$23*'1 Company Data'!$H$23)+(AA32*'1 Company Data'!$H$24)),0)</f>
        <v>0</v>
      </c>
      <c r="AD32" s="443">
        <f>IF(U32&gt;0,(W32*100000*3.6)/((Y32*'1 Company Data'!$F$22*'1 Company Data'!$H$22)+(Z32*'1 Company Data'!$F$23*'1 Company Data'!$H$23)+(AA32*'1 Company Data'!$H$24)),0)</f>
        <v>0</v>
      </c>
    </row>
    <row r="33" spans="2:30" s="55" customFormat="1" ht="15" customHeight="1">
      <c r="B33" s="145"/>
      <c r="C33" s="118"/>
      <c r="D33" s="160"/>
      <c r="E33" s="119"/>
      <c r="F33" s="120"/>
      <c r="G33" s="101"/>
      <c r="H33" s="117"/>
      <c r="I33" s="127"/>
      <c r="J33" s="190"/>
      <c r="K33" s="127"/>
      <c r="L33" s="128"/>
      <c r="M33" s="118"/>
      <c r="N33" s="87">
        <f t="shared" si="0"/>
        <v>0</v>
      </c>
      <c r="O33" s="88">
        <f t="shared" si="1"/>
        <v>0</v>
      </c>
      <c r="P33" s="111"/>
      <c r="Q33" s="132"/>
      <c r="R33" s="58">
        <f t="shared" si="2"/>
        <v>0</v>
      </c>
      <c r="S33" s="58">
        <f t="shared" si="3"/>
        <v>0</v>
      </c>
      <c r="T33" s="111"/>
      <c r="U33" s="135"/>
      <c r="V33" s="135"/>
      <c r="W33" s="59">
        <f t="shared" si="4"/>
        <v>0</v>
      </c>
      <c r="X33" s="111"/>
      <c r="Y33" s="139"/>
      <c r="Z33" s="118"/>
      <c r="AA33" s="120"/>
      <c r="AB33" s="111"/>
      <c r="AC33" s="442">
        <f>IF(Q33&gt;0,((Q33-V33)*100000*3.6)/((Y33*'1 Company Data'!$F$22*'1 Company Data'!$H$22)+(Z33*'1 Company Data'!$F$23*'1 Company Data'!$H$23)+(AA33*'1 Company Data'!$H$24)),0)</f>
        <v>0</v>
      </c>
      <c r="AD33" s="443">
        <f>IF(U33&gt;0,(W33*100000*3.6)/((Y33*'1 Company Data'!$F$22*'1 Company Data'!$H$22)+(Z33*'1 Company Data'!$F$23*'1 Company Data'!$H$23)+(AA33*'1 Company Data'!$H$24)),0)</f>
        <v>0</v>
      </c>
    </row>
    <row r="34" spans="2:30" s="55" customFormat="1" ht="15" customHeight="1">
      <c r="B34" s="145"/>
      <c r="C34" s="118"/>
      <c r="D34" s="160"/>
      <c r="E34" s="119"/>
      <c r="F34" s="120"/>
      <c r="G34" s="101"/>
      <c r="H34" s="117"/>
      <c r="I34" s="127"/>
      <c r="J34" s="190"/>
      <c r="K34" s="127"/>
      <c r="L34" s="128"/>
      <c r="M34" s="118"/>
      <c r="N34" s="87">
        <f t="shared" si="0"/>
        <v>0</v>
      </c>
      <c r="O34" s="88">
        <f t="shared" si="1"/>
        <v>0</v>
      </c>
      <c r="P34" s="111"/>
      <c r="Q34" s="132"/>
      <c r="R34" s="58">
        <f t="shared" si="2"/>
        <v>0</v>
      </c>
      <c r="S34" s="58">
        <f t="shared" si="3"/>
        <v>0</v>
      </c>
      <c r="T34" s="111"/>
      <c r="U34" s="135"/>
      <c r="V34" s="135"/>
      <c r="W34" s="59">
        <f t="shared" si="4"/>
        <v>0</v>
      </c>
      <c r="X34" s="111"/>
      <c r="Y34" s="139"/>
      <c r="Z34" s="118"/>
      <c r="AA34" s="120"/>
      <c r="AB34" s="111"/>
      <c r="AC34" s="442">
        <f>IF(Q34&gt;0,((Q34-V34)*100000*3.6)/((Y34*'1 Company Data'!$F$22*'1 Company Data'!$H$22)+(Z34*'1 Company Data'!$F$23*'1 Company Data'!$H$23)+(AA34*'1 Company Data'!$H$24)),0)</f>
        <v>0</v>
      </c>
      <c r="AD34" s="443">
        <f>IF(U34&gt;0,(W34*100000*3.6)/((Y34*'1 Company Data'!$F$22*'1 Company Data'!$H$22)+(Z34*'1 Company Data'!$F$23*'1 Company Data'!$H$23)+(AA34*'1 Company Data'!$H$24)),0)</f>
        <v>0</v>
      </c>
    </row>
    <row r="35" spans="2:30" s="55" customFormat="1" ht="15" customHeight="1">
      <c r="B35" s="145"/>
      <c r="C35" s="118"/>
      <c r="D35" s="160"/>
      <c r="E35" s="119"/>
      <c r="F35" s="120"/>
      <c r="G35" s="101"/>
      <c r="H35" s="117"/>
      <c r="I35" s="127"/>
      <c r="J35" s="190"/>
      <c r="K35" s="127"/>
      <c r="L35" s="128"/>
      <c r="M35" s="118"/>
      <c r="N35" s="87">
        <f t="shared" si="0"/>
        <v>0</v>
      </c>
      <c r="O35" s="88">
        <f t="shared" si="1"/>
        <v>0</v>
      </c>
      <c r="P35" s="111"/>
      <c r="Q35" s="132"/>
      <c r="R35" s="58">
        <f t="shared" si="2"/>
        <v>0</v>
      </c>
      <c r="S35" s="58">
        <f t="shared" si="3"/>
        <v>0</v>
      </c>
      <c r="T35" s="111"/>
      <c r="U35" s="135"/>
      <c r="V35" s="135"/>
      <c r="W35" s="59">
        <f t="shared" si="4"/>
        <v>0</v>
      </c>
      <c r="X35" s="111"/>
      <c r="Y35" s="139"/>
      <c r="Z35" s="118"/>
      <c r="AA35" s="120"/>
      <c r="AB35" s="111"/>
      <c r="AC35" s="442">
        <f>IF(Q35&gt;0,((Q35-V35)*100000*3.6)/((Y35*'1 Company Data'!$F$22*'1 Company Data'!$H$22)+(Z35*'1 Company Data'!$F$23*'1 Company Data'!$H$23)+(AA35*'1 Company Data'!$H$24)),0)</f>
        <v>0</v>
      </c>
      <c r="AD35" s="443">
        <f>IF(U35&gt;0,(W35*100000*3.6)/((Y35*'1 Company Data'!$F$22*'1 Company Data'!$H$22)+(Z35*'1 Company Data'!$F$23*'1 Company Data'!$H$23)+(AA35*'1 Company Data'!$H$24)),0)</f>
        <v>0</v>
      </c>
    </row>
    <row r="36" spans="2:30" s="55" customFormat="1" ht="15" customHeight="1">
      <c r="B36" s="145"/>
      <c r="C36" s="118"/>
      <c r="D36" s="160"/>
      <c r="E36" s="119"/>
      <c r="F36" s="120"/>
      <c r="G36" s="101"/>
      <c r="H36" s="117"/>
      <c r="I36" s="127"/>
      <c r="J36" s="190"/>
      <c r="K36" s="127"/>
      <c r="L36" s="128"/>
      <c r="M36" s="118"/>
      <c r="N36" s="87">
        <f t="shared" si="0"/>
        <v>0</v>
      </c>
      <c r="O36" s="88">
        <f t="shared" si="1"/>
        <v>0</v>
      </c>
      <c r="P36" s="111"/>
      <c r="Q36" s="132"/>
      <c r="R36" s="58">
        <f t="shared" si="2"/>
        <v>0</v>
      </c>
      <c r="S36" s="58">
        <f t="shared" si="3"/>
        <v>0</v>
      </c>
      <c r="T36" s="111"/>
      <c r="U36" s="135"/>
      <c r="V36" s="135"/>
      <c r="W36" s="59">
        <f t="shared" si="4"/>
        <v>0</v>
      </c>
      <c r="X36" s="111"/>
      <c r="Y36" s="139"/>
      <c r="Z36" s="118"/>
      <c r="AA36" s="120"/>
      <c r="AB36" s="111"/>
      <c r="AC36" s="442">
        <f>IF(Q36&gt;0,((Q36-V36)*100000*3.6)/((Y36*'1 Company Data'!$F$22*'1 Company Data'!$H$22)+(Z36*'1 Company Data'!$F$23*'1 Company Data'!$H$23)+(AA36*'1 Company Data'!$H$24)),0)</f>
        <v>0</v>
      </c>
      <c r="AD36" s="443">
        <f>IF(U36&gt;0,(W36*100000*3.6)/((Y36*'1 Company Data'!$F$22*'1 Company Data'!$H$22)+(Z36*'1 Company Data'!$F$23*'1 Company Data'!$H$23)+(AA36*'1 Company Data'!$H$24)),0)</f>
        <v>0</v>
      </c>
    </row>
    <row r="37" spans="2:30" s="55" customFormat="1" ht="15" customHeight="1">
      <c r="B37" s="145"/>
      <c r="C37" s="118"/>
      <c r="D37" s="160"/>
      <c r="E37" s="119"/>
      <c r="F37" s="120"/>
      <c r="G37" s="101"/>
      <c r="H37" s="117"/>
      <c r="I37" s="127"/>
      <c r="J37" s="190"/>
      <c r="K37" s="127"/>
      <c r="L37" s="128"/>
      <c r="M37" s="118"/>
      <c r="N37" s="87">
        <f t="shared" si="0"/>
        <v>0</v>
      </c>
      <c r="O37" s="88">
        <f t="shared" si="1"/>
        <v>0</v>
      </c>
      <c r="P37" s="111"/>
      <c r="Q37" s="132"/>
      <c r="R37" s="58">
        <f t="shared" si="2"/>
        <v>0</v>
      </c>
      <c r="S37" s="58">
        <f t="shared" si="3"/>
        <v>0</v>
      </c>
      <c r="T37" s="111"/>
      <c r="U37" s="135"/>
      <c r="V37" s="135"/>
      <c r="W37" s="59">
        <f t="shared" si="4"/>
        <v>0</v>
      </c>
      <c r="X37" s="111"/>
      <c r="Y37" s="139"/>
      <c r="Z37" s="118"/>
      <c r="AA37" s="120"/>
      <c r="AB37" s="111"/>
      <c r="AC37" s="442">
        <f>IF(Q37&gt;0,((Q37-V37)*100000*3.6)/((Y37*'1 Company Data'!$F$22*'1 Company Data'!$H$22)+(Z37*'1 Company Data'!$F$23*'1 Company Data'!$H$23)+(AA37*'1 Company Data'!$H$24)),0)</f>
        <v>0</v>
      </c>
      <c r="AD37" s="443">
        <f>IF(U37&gt;0,(W37*100000*3.6)/((Y37*'1 Company Data'!$F$22*'1 Company Data'!$H$22)+(Z37*'1 Company Data'!$F$23*'1 Company Data'!$H$23)+(AA37*'1 Company Data'!$H$24)),0)</f>
        <v>0</v>
      </c>
    </row>
    <row r="38" spans="2:30" s="55" customFormat="1" ht="15" customHeight="1">
      <c r="B38" s="145"/>
      <c r="C38" s="118"/>
      <c r="D38" s="160"/>
      <c r="E38" s="119"/>
      <c r="F38" s="120"/>
      <c r="G38" s="101"/>
      <c r="H38" s="117"/>
      <c r="I38" s="127"/>
      <c r="J38" s="190"/>
      <c r="K38" s="127"/>
      <c r="L38" s="128"/>
      <c r="M38" s="118"/>
      <c r="N38" s="87">
        <f t="shared" si="0"/>
        <v>0</v>
      </c>
      <c r="O38" s="88">
        <f t="shared" si="1"/>
        <v>0</v>
      </c>
      <c r="P38" s="111"/>
      <c r="Q38" s="132"/>
      <c r="R38" s="58">
        <f t="shared" si="2"/>
        <v>0</v>
      </c>
      <c r="S38" s="58">
        <f t="shared" si="3"/>
        <v>0</v>
      </c>
      <c r="T38" s="111"/>
      <c r="U38" s="135"/>
      <c r="V38" s="135"/>
      <c r="W38" s="59">
        <f t="shared" si="4"/>
        <v>0</v>
      </c>
      <c r="X38" s="111"/>
      <c r="Y38" s="139"/>
      <c r="Z38" s="118"/>
      <c r="AA38" s="120"/>
      <c r="AB38" s="111"/>
      <c r="AC38" s="442">
        <f>IF(Q38&gt;0,((Q38-V38)*100000*3.6)/((Y38*'1 Company Data'!$F$22*'1 Company Data'!$H$22)+(Z38*'1 Company Data'!$F$23*'1 Company Data'!$H$23)+(AA38*'1 Company Data'!$H$24)),0)</f>
        <v>0</v>
      </c>
      <c r="AD38" s="443">
        <f>IF(U38&gt;0,(W38*100000*3.6)/((Y38*'1 Company Data'!$F$22*'1 Company Data'!$H$22)+(Z38*'1 Company Data'!$F$23*'1 Company Data'!$H$23)+(AA38*'1 Company Data'!$H$24)),0)</f>
        <v>0</v>
      </c>
    </row>
    <row r="39" spans="2:30" s="55" customFormat="1" ht="15" customHeight="1">
      <c r="B39" s="145"/>
      <c r="C39" s="118"/>
      <c r="D39" s="160"/>
      <c r="E39" s="119"/>
      <c r="F39" s="120"/>
      <c r="G39" s="101"/>
      <c r="H39" s="117"/>
      <c r="I39" s="127"/>
      <c r="J39" s="190"/>
      <c r="K39" s="127"/>
      <c r="L39" s="128"/>
      <c r="M39" s="118"/>
      <c r="N39" s="87">
        <f t="shared" si="0"/>
        <v>0</v>
      </c>
      <c r="O39" s="88">
        <f t="shared" si="1"/>
        <v>0</v>
      </c>
      <c r="P39" s="111"/>
      <c r="Q39" s="132"/>
      <c r="R39" s="58">
        <f t="shared" si="2"/>
        <v>0</v>
      </c>
      <c r="S39" s="58">
        <f t="shared" si="3"/>
        <v>0</v>
      </c>
      <c r="T39" s="111"/>
      <c r="U39" s="135"/>
      <c r="V39" s="135"/>
      <c r="W39" s="59">
        <f t="shared" si="4"/>
        <v>0</v>
      </c>
      <c r="X39" s="111"/>
      <c r="Y39" s="139"/>
      <c r="Z39" s="118"/>
      <c r="AA39" s="120"/>
      <c r="AB39" s="111"/>
      <c r="AC39" s="442">
        <f>IF(Q39&gt;0,((Q39-V39)*100000*3.6)/((Y39*'1 Company Data'!$F$22*'1 Company Data'!$H$22)+(Z39*'1 Company Data'!$F$23*'1 Company Data'!$H$23)+(AA39*'1 Company Data'!$H$24)),0)</f>
        <v>0</v>
      </c>
      <c r="AD39" s="443">
        <f>IF(U39&gt;0,(W39*100000*3.6)/((Y39*'1 Company Data'!$F$22*'1 Company Data'!$H$22)+(Z39*'1 Company Data'!$F$23*'1 Company Data'!$H$23)+(AA39*'1 Company Data'!$H$24)),0)</f>
        <v>0</v>
      </c>
    </row>
    <row r="40" spans="2:30" s="55" customFormat="1" ht="15" customHeight="1">
      <c r="B40" s="145"/>
      <c r="C40" s="118"/>
      <c r="D40" s="160"/>
      <c r="E40" s="119"/>
      <c r="F40" s="120"/>
      <c r="G40" s="101"/>
      <c r="H40" s="117"/>
      <c r="I40" s="127"/>
      <c r="J40" s="190"/>
      <c r="K40" s="127"/>
      <c r="L40" s="128"/>
      <c r="M40" s="118"/>
      <c r="N40" s="87">
        <f t="shared" si="0"/>
        <v>0</v>
      </c>
      <c r="O40" s="88">
        <f t="shared" si="1"/>
        <v>0</v>
      </c>
      <c r="P40" s="111"/>
      <c r="Q40" s="132"/>
      <c r="R40" s="58">
        <f t="shared" si="2"/>
        <v>0</v>
      </c>
      <c r="S40" s="58">
        <f t="shared" si="3"/>
        <v>0</v>
      </c>
      <c r="T40" s="111"/>
      <c r="U40" s="135"/>
      <c r="V40" s="135"/>
      <c r="W40" s="59">
        <f t="shared" si="4"/>
        <v>0</v>
      </c>
      <c r="X40" s="111"/>
      <c r="Y40" s="139"/>
      <c r="Z40" s="118"/>
      <c r="AA40" s="120"/>
      <c r="AB40" s="111"/>
      <c r="AC40" s="442">
        <f>IF(Q40&gt;0,((Q40-V40)*100000*3.6)/((Y40*'1 Company Data'!$F$22*'1 Company Data'!$H$22)+(Z40*'1 Company Data'!$F$23*'1 Company Data'!$H$23)+(AA40*'1 Company Data'!$H$24)),0)</f>
        <v>0</v>
      </c>
      <c r="AD40" s="443">
        <f>IF(U40&gt;0,(W40*100000*3.6)/((Y40*'1 Company Data'!$F$22*'1 Company Data'!$H$22)+(Z40*'1 Company Data'!$F$23*'1 Company Data'!$H$23)+(AA40*'1 Company Data'!$H$24)),0)</f>
        <v>0</v>
      </c>
    </row>
    <row r="41" spans="2:30" s="55" customFormat="1" ht="15" customHeight="1">
      <c r="B41" s="145"/>
      <c r="C41" s="118"/>
      <c r="D41" s="160"/>
      <c r="E41" s="119"/>
      <c r="F41" s="120"/>
      <c r="G41" s="101"/>
      <c r="H41" s="117"/>
      <c r="I41" s="127"/>
      <c r="J41" s="190"/>
      <c r="K41" s="127"/>
      <c r="L41" s="128"/>
      <c r="M41" s="118"/>
      <c r="N41" s="87">
        <f t="shared" si="0"/>
        <v>0</v>
      </c>
      <c r="O41" s="88">
        <f t="shared" si="1"/>
        <v>0</v>
      </c>
      <c r="P41" s="111"/>
      <c r="Q41" s="132"/>
      <c r="R41" s="58">
        <f t="shared" si="2"/>
        <v>0</v>
      </c>
      <c r="S41" s="58">
        <f t="shared" si="3"/>
        <v>0</v>
      </c>
      <c r="T41" s="111"/>
      <c r="U41" s="135"/>
      <c r="V41" s="135"/>
      <c r="W41" s="59">
        <f t="shared" si="4"/>
        <v>0</v>
      </c>
      <c r="X41" s="111"/>
      <c r="Y41" s="139"/>
      <c r="Z41" s="118"/>
      <c r="AA41" s="120"/>
      <c r="AB41" s="111"/>
      <c r="AC41" s="442">
        <f>IF(Q41&gt;0,((Q41-V41)*100000*3.6)/((Y41*'1 Company Data'!$F$22*'1 Company Data'!$H$22)+(Z41*'1 Company Data'!$F$23*'1 Company Data'!$H$23)+(AA41*'1 Company Data'!$H$24)),0)</f>
        <v>0</v>
      </c>
      <c r="AD41" s="443">
        <f>IF(U41&gt;0,(W41*100000*3.6)/((Y41*'1 Company Data'!$F$22*'1 Company Data'!$H$22)+(Z41*'1 Company Data'!$F$23*'1 Company Data'!$H$23)+(AA41*'1 Company Data'!$H$24)),0)</f>
        <v>0</v>
      </c>
    </row>
    <row r="42" spans="2:30" s="55" customFormat="1" ht="15" customHeight="1">
      <c r="B42" s="145"/>
      <c r="C42" s="118"/>
      <c r="D42" s="160"/>
      <c r="E42" s="119"/>
      <c r="F42" s="120"/>
      <c r="G42" s="101"/>
      <c r="H42" s="117"/>
      <c r="I42" s="127"/>
      <c r="J42" s="190"/>
      <c r="K42" s="127"/>
      <c r="L42" s="128"/>
      <c r="M42" s="118"/>
      <c r="N42" s="87">
        <f t="shared" si="0"/>
        <v>0</v>
      </c>
      <c r="O42" s="88">
        <f t="shared" si="1"/>
        <v>0</v>
      </c>
      <c r="P42" s="111"/>
      <c r="Q42" s="132"/>
      <c r="R42" s="58">
        <f t="shared" si="2"/>
        <v>0</v>
      </c>
      <c r="S42" s="58">
        <f t="shared" si="3"/>
        <v>0</v>
      </c>
      <c r="T42" s="111"/>
      <c r="U42" s="135"/>
      <c r="V42" s="135"/>
      <c r="W42" s="59">
        <f t="shared" si="4"/>
        <v>0</v>
      </c>
      <c r="X42" s="111"/>
      <c r="Y42" s="139"/>
      <c r="Z42" s="118"/>
      <c r="AA42" s="120"/>
      <c r="AB42" s="111"/>
      <c r="AC42" s="442">
        <f>IF(Q42&gt;0,((Q42-V42)*100000*3.6)/((Y42*'1 Company Data'!$F$22*'1 Company Data'!$H$22)+(Z42*'1 Company Data'!$F$23*'1 Company Data'!$H$23)+(AA42*'1 Company Data'!$H$24)),0)</f>
        <v>0</v>
      </c>
      <c r="AD42" s="443">
        <f>IF(U42&gt;0,(W42*100000*3.6)/((Y42*'1 Company Data'!$F$22*'1 Company Data'!$H$22)+(Z42*'1 Company Data'!$F$23*'1 Company Data'!$H$23)+(AA42*'1 Company Data'!$H$24)),0)</f>
        <v>0</v>
      </c>
    </row>
    <row r="43" spans="2:30" s="55" customFormat="1" ht="15" customHeight="1">
      <c r="B43" s="145"/>
      <c r="C43" s="118"/>
      <c r="D43" s="160"/>
      <c r="E43" s="119"/>
      <c r="F43" s="120"/>
      <c r="G43" s="101"/>
      <c r="H43" s="117"/>
      <c r="I43" s="127"/>
      <c r="J43" s="190"/>
      <c r="K43" s="127"/>
      <c r="L43" s="128"/>
      <c r="M43" s="118"/>
      <c r="N43" s="87">
        <f t="shared" si="0"/>
        <v>0</v>
      </c>
      <c r="O43" s="88">
        <f t="shared" si="1"/>
        <v>0</v>
      </c>
      <c r="P43" s="111"/>
      <c r="Q43" s="132"/>
      <c r="R43" s="58">
        <f t="shared" si="2"/>
        <v>0</v>
      </c>
      <c r="S43" s="58">
        <f t="shared" si="3"/>
        <v>0</v>
      </c>
      <c r="T43" s="111"/>
      <c r="U43" s="135"/>
      <c r="V43" s="135"/>
      <c r="W43" s="59">
        <f t="shared" si="4"/>
        <v>0</v>
      </c>
      <c r="X43" s="111"/>
      <c r="Y43" s="139"/>
      <c r="Z43" s="118"/>
      <c r="AA43" s="120"/>
      <c r="AB43" s="111"/>
      <c r="AC43" s="442">
        <f>IF(Q43&gt;0,((Q43-V43)*100000*3.6)/((Y43*'1 Company Data'!$F$22*'1 Company Data'!$H$22)+(Z43*'1 Company Data'!$F$23*'1 Company Data'!$H$23)+(AA43*'1 Company Data'!$H$24)),0)</f>
        <v>0</v>
      </c>
      <c r="AD43" s="443">
        <f>IF(U43&gt;0,(W43*100000*3.6)/((Y43*'1 Company Data'!$F$22*'1 Company Data'!$H$22)+(Z43*'1 Company Data'!$F$23*'1 Company Data'!$H$23)+(AA43*'1 Company Data'!$H$24)),0)</f>
        <v>0</v>
      </c>
    </row>
    <row r="44" spans="2:30" s="55" customFormat="1" ht="15" customHeight="1">
      <c r="B44" s="145"/>
      <c r="C44" s="118"/>
      <c r="D44" s="160"/>
      <c r="E44" s="119"/>
      <c r="F44" s="120"/>
      <c r="G44" s="101"/>
      <c r="H44" s="117"/>
      <c r="I44" s="127"/>
      <c r="J44" s="190"/>
      <c r="K44" s="127"/>
      <c r="L44" s="128"/>
      <c r="M44" s="118"/>
      <c r="N44" s="87">
        <f t="shared" si="0"/>
        <v>0</v>
      </c>
      <c r="O44" s="88">
        <f t="shared" si="1"/>
        <v>0</v>
      </c>
      <c r="P44" s="111"/>
      <c r="Q44" s="132"/>
      <c r="R44" s="58">
        <f t="shared" si="2"/>
        <v>0</v>
      </c>
      <c r="S44" s="58">
        <f t="shared" si="3"/>
        <v>0</v>
      </c>
      <c r="T44" s="111"/>
      <c r="U44" s="135"/>
      <c r="V44" s="135"/>
      <c r="W44" s="59">
        <f t="shared" si="4"/>
        <v>0</v>
      </c>
      <c r="X44" s="111"/>
      <c r="Y44" s="139"/>
      <c r="Z44" s="118"/>
      <c r="AA44" s="120"/>
      <c r="AB44" s="111"/>
      <c r="AC44" s="442">
        <f>IF(Q44&gt;0,((Q44-V44)*100000*3.6)/((Y44*'1 Company Data'!$F$22*'1 Company Data'!$H$22)+(Z44*'1 Company Data'!$F$23*'1 Company Data'!$H$23)+(AA44*'1 Company Data'!$H$24)),0)</f>
        <v>0</v>
      </c>
      <c r="AD44" s="443">
        <f>IF(U44&gt;0,(W44*100000*3.6)/((Y44*'1 Company Data'!$F$22*'1 Company Data'!$H$22)+(Z44*'1 Company Data'!$F$23*'1 Company Data'!$H$23)+(AA44*'1 Company Data'!$H$24)),0)</f>
        <v>0</v>
      </c>
    </row>
    <row r="45" spans="2:30" s="55" customFormat="1" ht="15" customHeight="1">
      <c r="B45" s="145"/>
      <c r="C45" s="118"/>
      <c r="D45" s="160"/>
      <c r="E45" s="119"/>
      <c r="F45" s="120"/>
      <c r="G45" s="101"/>
      <c r="H45" s="117"/>
      <c r="I45" s="127"/>
      <c r="J45" s="190"/>
      <c r="K45" s="127"/>
      <c r="L45" s="128"/>
      <c r="M45" s="118"/>
      <c r="N45" s="87">
        <f t="shared" si="0"/>
        <v>0</v>
      </c>
      <c r="O45" s="88">
        <f t="shared" si="1"/>
        <v>0</v>
      </c>
      <c r="P45" s="111"/>
      <c r="Q45" s="132"/>
      <c r="R45" s="58">
        <f t="shared" si="2"/>
        <v>0</v>
      </c>
      <c r="S45" s="58">
        <f t="shared" si="3"/>
        <v>0</v>
      </c>
      <c r="T45" s="111"/>
      <c r="U45" s="135"/>
      <c r="V45" s="135"/>
      <c r="W45" s="59">
        <f t="shared" si="4"/>
        <v>0</v>
      </c>
      <c r="X45" s="111"/>
      <c r="Y45" s="139"/>
      <c r="Z45" s="118"/>
      <c r="AA45" s="120"/>
      <c r="AB45" s="111"/>
      <c r="AC45" s="442">
        <f>IF(Q45&gt;0,((Q45-V45)*100000*3.6)/((Y45*'1 Company Data'!$F$22*'1 Company Data'!$H$22)+(Z45*'1 Company Data'!$F$23*'1 Company Data'!$H$23)+(AA45*'1 Company Data'!$H$24)),0)</f>
        <v>0</v>
      </c>
      <c r="AD45" s="443">
        <f>IF(U45&gt;0,(W45*100000*3.6)/((Y45*'1 Company Data'!$F$22*'1 Company Data'!$H$22)+(Z45*'1 Company Data'!$F$23*'1 Company Data'!$H$23)+(AA45*'1 Company Data'!$H$24)),0)</f>
        <v>0</v>
      </c>
    </row>
    <row r="46" spans="2:30" s="55" customFormat="1" ht="15" customHeight="1">
      <c r="B46" s="145"/>
      <c r="C46" s="118"/>
      <c r="D46" s="160"/>
      <c r="E46" s="119"/>
      <c r="F46" s="120"/>
      <c r="G46" s="101"/>
      <c r="H46" s="117"/>
      <c r="I46" s="127"/>
      <c r="J46" s="190"/>
      <c r="K46" s="127"/>
      <c r="L46" s="128"/>
      <c r="M46" s="118"/>
      <c r="N46" s="87">
        <f t="shared" si="0"/>
        <v>0</v>
      </c>
      <c r="O46" s="88">
        <f t="shared" si="1"/>
        <v>0</v>
      </c>
      <c r="P46" s="111"/>
      <c r="Q46" s="132"/>
      <c r="R46" s="58">
        <f t="shared" si="2"/>
        <v>0</v>
      </c>
      <c r="S46" s="58">
        <f t="shared" si="3"/>
        <v>0</v>
      </c>
      <c r="T46" s="111"/>
      <c r="U46" s="135"/>
      <c r="V46" s="135"/>
      <c r="W46" s="59">
        <f t="shared" si="4"/>
        <v>0</v>
      </c>
      <c r="X46" s="111"/>
      <c r="Y46" s="139"/>
      <c r="Z46" s="118"/>
      <c r="AA46" s="120"/>
      <c r="AB46" s="111"/>
      <c r="AC46" s="442">
        <f>IF(Q46&gt;0,((Q46-V46)*100000*3.6)/((Y46*'1 Company Data'!$F$22*'1 Company Data'!$H$22)+(Z46*'1 Company Data'!$F$23*'1 Company Data'!$H$23)+(AA46*'1 Company Data'!$H$24)),0)</f>
        <v>0</v>
      </c>
      <c r="AD46" s="443">
        <f>IF(U46&gt;0,(W46*100000*3.6)/((Y46*'1 Company Data'!$F$22*'1 Company Data'!$H$22)+(Z46*'1 Company Data'!$F$23*'1 Company Data'!$H$23)+(AA46*'1 Company Data'!$H$24)),0)</f>
        <v>0</v>
      </c>
    </row>
    <row r="47" spans="2:30" s="55" customFormat="1" ht="15" customHeight="1">
      <c r="B47" s="145"/>
      <c r="C47" s="118"/>
      <c r="D47" s="160"/>
      <c r="E47" s="119"/>
      <c r="F47" s="120"/>
      <c r="G47" s="101"/>
      <c r="H47" s="117"/>
      <c r="I47" s="127"/>
      <c r="J47" s="190"/>
      <c r="K47" s="127"/>
      <c r="L47" s="128"/>
      <c r="M47" s="118"/>
      <c r="N47" s="87">
        <f t="shared" si="0"/>
        <v>0</v>
      </c>
      <c r="O47" s="88">
        <f t="shared" si="1"/>
        <v>0</v>
      </c>
      <c r="P47" s="111"/>
      <c r="Q47" s="132"/>
      <c r="R47" s="58">
        <f t="shared" si="2"/>
        <v>0</v>
      </c>
      <c r="S47" s="58">
        <f t="shared" si="3"/>
        <v>0</v>
      </c>
      <c r="T47" s="111"/>
      <c r="U47" s="135"/>
      <c r="V47" s="135"/>
      <c r="W47" s="59">
        <f t="shared" si="4"/>
        <v>0</v>
      </c>
      <c r="X47" s="111"/>
      <c r="Y47" s="139"/>
      <c r="Z47" s="118"/>
      <c r="AA47" s="120"/>
      <c r="AB47" s="111"/>
      <c r="AC47" s="442">
        <f>IF(Q47&gt;0,((Q47-V47)*100000*3.6)/((Y47*'1 Company Data'!$F$22*'1 Company Data'!$H$22)+(Z47*'1 Company Data'!$F$23*'1 Company Data'!$H$23)+(AA47*'1 Company Data'!$H$24)),0)</f>
        <v>0</v>
      </c>
      <c r="AD47" s="443">
        <f>IF(U47&gt;0,(W47*100000*3.6)/((Y47*'1 Company Data'!$F$22*'1 Company Data'!$H$22)+(Z47*'1 Company Data'!$F$23*'1 Company Data'!$H$23)+(AA47*'1 Company Data'!$H$24)),0)</f>
        <v>0</v>
      </c>
    </row>
    <row r="48" spans="2:30" s="55" customFormat="1" ht="15" customHeight="1">
      <c r="B48" s="145"/>
      <c r="C48" s="118"/>
      <c r="D48" s="160"/>
      <c r="E48" s="119"/>
      <c r="F48" s="120"/>
      <c r="G48" s="101"/>
      <c r="H48" s="117"/>
      <c r="I48" s="127"/>
      <c r="J48" s="190"/>
      <c r="K48" s="127"/>
      <c r="L48" s="128"/>
      <c r="M48" s="118"/>
      <c r="N48" s="87">
        <f t="shared" si="0"/>
        <v>0</v>
      </c>
      <c r="O48" s="88">
        <f t="shared" si="1"/>
        <v>0</v>
      </c>
      <c r="P48" s="111"/>
      <c r="Q48" s="132"/>
      <c r="R48" s="58">
        <f t="shared" si="2"/>
        <v>0</v>
      </c>
      <c r="S48" s="58">
        <f t="shared" si="3"/>
        <v>0</v>
      </c>
      <c r="T48" s="111"/>
      <c r="U48" s="135"/>
      <c r="V48" s="135"/>
      <c r="W48" s="59">
        <f t="shared" si="4"/>
        <v>0</v>
      </c>
      <c r="X48" s="111"/>
      <c r="Y48" s="139"/>
      <c r="Z48" s="118"/>
      <c r="AA48" s="120"/>
      <c r="AB48" s="111"/>
      <c r="AC48" s="442">
        <f>IF(Q48&gt;0,((Q48-V48)*100000*3.6)/((Y48*'1 Company Data'!$F$22*'1 Company Data'!$H$22)+(Z48*'1 Company Data'!$F$23*'1 Company Data'!$H$23)+(AA48*'1 Company Data'!$H$24)),0)</f>
        <v>0</v>
      </c>
      <c r="AD48" s="443">
        <f>IF(U48&gt;0,(W48*100000*3.6)/((Y48*'1 Company Data'!$F$22*'1 Company Data'!$H$22)+(Z48*'1 Company Data'!$F$23*'1 Company Data'!$H$23)+(AA48*'1 Company Data'!$H$24)),0)</f>
        <v>0</v>
      </c>
    </row>
    <row r="49" spans="2:30" s="55" customFormat="1" ht="15" customHeight="1" thickBot="1">
      <c r="B49" s="146"/>
      <c r="C49" s="122"/>
      <c r="D49" s="161"/>
      <c r="E49" s="123"/>
      <c r="F49" s="124"/>
      <c r="G49" s="102"/>
      <c r="H49" s="121"/>
      <c r="I49" s="129"/>
      <c r="J49" s="191"/>
      <c r="K49" s="129"/>
      <c r="L49" s="130"/>
      <c r="M49" s="122"/>
      <c r="N49" s="89">
        <f t="shared" si="0"/>
        <v>0</v>
      </c>
      <c r="O49" s="90">
        <f t="shared" si="1"/>
        <v>0</v>
      </c>
      <c r="P49" s="112"/>
      <c r="Q49" s="133"/>
      <c r="R49" s="60">
        <f t="shared" si="2"/>
        <v>0</v>
      </c>
      <c r="S49" s="60">
        <f t="shared" si="3"/>
        <v>0</v>
      </c>
      <c r="T49" s="112"/>
      <c r="U49" s="136"/>
      <c r="V49" s="136"/>
      <c r="W49" s="61">
        <f t="shared" si="4"/>
        <v>0</v>
      </c>
      <c r="X49" s="112"/>
      <c r="Y49" s="140"/>
      <c r="Z49" s="122"/>
      <c r="AA49" s="124"/>
      <c r="AB49" s="112"/>
      <c r="AC49" s="457">
        <f>IF(Q49&gt;0,((Q49-V49)*100000*3.6)/((Y49*'1 Company Data'!$F$22*'1 Company Data'!$H$22)+(Z49*'1 Company Data'!$F$23*'1 Company Data'!$H$23)+(AA49*'1 Company Data'!$H$24)),0)</f>
        <v>0</v>
      </c>
      <c r="AD49" s="458">
        <f>IF(U49&gt;0,(W49*100000*3.6)/((Y49*'1 Company Data'!$F$22*'1 Company Data'!$H$22)+(Z49*'1 Company Data'!$F$23*'1 Company Data'!$H$23)+(AA49*'1 Company Data'!$H$24)),0)</f>
        <v>0</v>
      </c>
    </row>
    <row r="50" ht="13.5" thickTop="1"/>
    <row r="52" spans="2:4" ht="12.75">
      <c r="B52" s="277" t="str">
        <f>+'1 Company Data'!B49</f>
        <v>Issue 6 Updated 2020-09-03</v>
      </c>
      <c r="D52" s="200" t="s">
        <v>133</v>
      </c>
    </row>
    <row r="53" ht="12.75">
      <c r="D53" s="200" t="s">
        <v>134</v>
      </c>
    </row>
    <row r="54" ht="12.75">
      <c r="D54" s="280" t="s">
        <v>149</v>
      </c>
    </row>
    <row r="55" ht="12.75">
      <c r="D55" s="201"/>
    </row>
    <row r="56" ht="12.75">
      <c r="D56" s="200" t="s">
        <v>131</v>
      </c>
    </row>
    <row r="57" ht="12.75">
      <c r="D57" s="200" t="s">
        <v>135</v>
      </c>
    </row>
    <row r="58" ht="12.75">
      <c r="D58" s="280" t="s">
        <v>150</v>
      </c>
    </row>
    <row r="59" ht="12.75">
      <c r="D59" s="200" t="s">
        <v>136</v>
      </c>
    </row>
    <row r="60" ht="12.75">
      <c r="D60" s="280" t="s">
        <v>151</v>
      </c>
    </row>
  </sheetData>
  <sheetProtection/>
  <mergeCells count="5">
    <mergeCell ref="B3:F3"/>
    <mergeCell ref="L3:O3"/>
    <mergeCell ref="Y3:AA3"/>
    <mergeCell ref="H3:I3"/>
    <mergeCell ref="J3:K3"/>
  </mergeCells>
  <printOptions/>
  <pageMargins left="0.3937007874015748" right="0.3937007874015748" top="0.984251968503937" bottom="0.984251968503937" header="0.5118110236220472" footer="0.5118110236220472"/>
  <pageSetup fitToHeight="1" fitToWidth="1" horizontalDpi="600" verticalDpi="600" orientation="landscape" paperSize="8" scale="64" r:id="rId1"/>
</worksheet>
</file>

<file path=xl/worksheets/sheet4.xml><?xml version="1.0" encoding="utf-8"?>
<worksheet xmlns="http://schemas.openxmlformats.org/spreadsheetml/2006/main" xmlns:r="http://schemas.openxmlformats.org/officeDocument/2006/relationships">
  <dimension ref="B1:V62"/>
  <sheetViews>
    <sheetView zoomScalePageLayoutView="0" workbookViewId="0" topLeftCell="A1">
      <pane xSplit="3" topLeftCell="G1" activePane="topRight" state="frozen"/>
      <selection pane="topLeft" activeCell="A1" sqref="A1"/>
      <selection pane="topRight" activeCell="J17" sqref="J17"/>
    </sheetView>
  </sheetViews>
  <sheetFormatPr defaultColWidth="9.140625" defaultRowHeight="12.75"/>
  <cols>
    <col min="1" max="1" width="1.421875" style="302" customWidth="1"/>
    <col min="2" max="2" width="9.140625" style="301" customWidth="1"/>
    <col min="3" max="4" width="24.421875" style="302" customWidth="1"/>
    <col min="5" max="5" width="14.421875" style="301" customWidth="1"/>
    <col min="6" max="6" width="15.8515625" style="303" customWidth="1"/>
    <col min="7" max="7" width="12.28125" style="302" customWidth="1"/>
    <col min="8" max="8" width="1.7109375" style="302" customWidth="1"/>
    <col min="9" max="9" width="12.28125" style="302" customWidth="1"/>
    <col min="10" max="11" width="12.28125" style="304" customWidth="1"/>
    <col min="12" max="12" width="12.28125" style="302" customWidth="1"/>
    <col min="13" max="14" width="12.28125" style="305" customWidth="1"/>
    <col min="15" max="15" width="1.28515625" style="302" customWidth="1"/>
    <col min="16" max="16" width="12.28125" style="304" customWidth="1"/>
    <col min="17" max="18" width="12.28125" style="305" customWidth="1"/>
    <col min="19" max="19" width="1.28515625" style="304" customWidth="1"/>
    <col min="20" max="20" width="12.28125" style="304" customWidth="1"/>
    <col min="21" max="21" width="12.28125" style="306" customWidth="1"/>
    <col min="22" max="22" width="1.28515625" style="304" customWidth="1"/>
    <col min="23" max="16384" width="9.140625" style="302" customWidth="1"/>
  </cols>
  <sheetData>
    <row r="1" ht="14.25" thickBot="1">
      <c r="B1" s="296" t="str">
        <f>+'1 Company Data'!Q2</f>
        <v>2019 RETURN</v>
      </c>
    </row>
    <row r="2" spans="2:22" ht="16.5" thickBot="1" thickTop="1">
      <c r="B2" s="619" t="s">
        <v>169</v>
      </c>
      <c r="C2" s="620"/>
      <c r="D2" s="620"/>
      <c r="E2" s="620"/>
      <c r="F2" s="620"/>
      <c r="G2" s="620"/>
      <c r="H2" s="620"/>
      <c r="I2" s="620"/>
      <c r="J2" s="620"/>
      <c r="K2" s="620"/>
      <c r="L2" s="620"/>
      <c r="M2" s="620"/>
      <c r="N2" s="620"/>
      <c r="O2" s="620"/>
      <c r="P2" s="620"/>
      <c r="Q2" s="620"/>
      <c r="R2" s="620"/>
      <c r="S2" s="620"/>
      <c r="T2" s="620"/>
      <c r="U2" s="621"/>
      <c r="V2" s="307"/>
    </row>
    <row r="3" spans="2:22" s="314" customFormat="1" ht="12.75" customHeight="1" thickTop="1">
      <c r="B3" s="622" t="s">
        <v>125</v>
      </c>
      <c r="C3" s="623"/>
      <c r="D3" s="623"/>
      <c r="E3" s="623"/>
      <c r="F3" s="623"/>
      <c r="G3" s="624"/>
      <c r="H3" s="308"/>
      <c r="I3" s="623" t="s">
        <v>25</v>
      </c>
      <c r="J3" s="624"/>
      <c r="K3" s="625" t="s">
        <v>73</v>
      </c>
      <c r="L3" s="626"/>
      <c r="M3" s="626"/>
      <c r="N3" s="627"/>
      <c r="O3" s="309"/>
      <c r="P3" s="310"/>
      <c r="Q3" s="311"/>
      <c r="R3" s="311" t="s">
        <v>39</v>
      </c>
      <c r="S3" s="309"/>
      <c r="T3" s="312" t="s">
        <v>130</v>
      </c>
      <c r="U3" s="313"/>
      <c r="V3" s="309"/>
    </row>
    <row r="4" spans="2:22" s="301" customFormat="1" ht="12.75">
      <c r="B4" s="315" t="s">
        <v>42</v>
      </c>
      <c r="C4" s="317" t="s">
        <v>188</v>
      </c>
      <c r="D4" s="317" t="s">
        <v>189</v>
      </c>
      <c r="E4" s="316" t="s">
        <v>173</v>
      </c>
      <c r="F4" s="317" t="s">
        <v>171</v>
      </c>
      <c r="G4" s="318" t="s">
        <v>26</v>
      </c>
      <c r="H4" s="319"/>
      <c r="I4" s="320" t="s">
        <v>27</v>
      </c>
      <c r="J4" s="321" t="s">
        <v>129</v>
      </c>
      <c r="K4" s="322" t="s">
        <v>5</v>
      </c>
      <c r="L4" s="316" t="s">
        <v>32</v>
      </c>
      <c r="M4" s="323" t="s">
        <v>174</v>
      </c>
      <c r="N4" s="324" t="s">
        <v>37</v>
      </c>
      <c r="O4" s="325"/>
      <c r="P4" s="326" t="s">
        <v>69</v>
      </c>
      <c r="Q4" s="327" t="s">
        <v>37</v>
      </c>
      <c r="R4" s="327" t="s">
        <v>41</v>
      </c>
      <c r="S4" s="328"/>
      <c r="T4" s="329" t="s">
        <v>154</v>
      </c>
      <c r="U4" s="330" t="s">
        <v>68</v>
      </c>
      <c r="V4" s="328"/>
    </row>
    <row r="5" spans="2:22" s="301" customFormat="1" ht="24.75" customHeight="1">
      <c r="B5" s="331" t="s">
        <v>6</v>
      </c>
      <c r="C5" s="397" t="s">
        <v>205</v>
      </c>
      <c r="D5" s="397" t="s">
        <v>206</v>
      </c>
      <c r="E5" s="398" t="s">
        <v>207</v>
      </c>
      <c r="F5" s="334" t="s">
        <v>172</v>
      </c>
      <c r="G5" s="335" t="s">
        <v>8</v>
      </c>
      <c r="H5" s="319"/>
      <c r="I5" s="336" t="s">
        <v>8</v>
      </c>
      <c r="J5" s="337" t="s">
        <v>2</v>
      </c>
      <c r="K5" s="338" t="s">
        <v>128</v>
      </c>
      <c r="L5" s="333" t="s">
        <v>33</v>
      </c>
      <c r="M5" s="339" t="s">
        <v>35</v>
      </c>
      <c r="N5" s="340" t="s">
        <v>36</v>
      </c>
      <c r="O5" s="325"/>
      <c r="P5" s="326" t="s">
        <v>30</v>
      </c>
      <c r="Q5" s="327" t="s">
        <v>38</v>
      </c>
      <c r="R5" s="327" t="s">
        <v>40</v>
      </c>
      <c r="S5" s="328"/>
      <c r="T5" s="329" t="s">
        <v>157</v>
      </c>
      <c r="U5" s="330" t="s">
        <v>30</v>
      </c>
      <c r="V5" s="328"/>
    </row>
    <row r="6" spans="2:22" s="301" customFormat="1" ht="12.75">
      <c r="B6" s="341"/>
      <c r="C6" s="342"/>
      <c r="D6" s="342" t="s">
        <v>190</v>
      </c>
      <c r="E6" s="342"/>
      <c r="F6" s="343" t="s">
        <v>18</v>
      </c>
      <c r="G6" s="344"/>
      <c r="H6" s="345"/>
      <c r="I6" s="346" t="s">
        <v>70</v>
      </c>
      <c r="J6" s="347" t="s">
        <v>70</v>
      </c>
      <c r="K6" s="348" t="s">
        <v>70</v>
      </c>
      <c r="L6" s="342" t="s">
        <v>70</v>
      </c>
      <c r="M6" s="349" t="s">
        <v>10</v>
      </c>
      <c r="N6" s="350" t="s">
        <v>10</v>
      </c>
      <c r="O6" s="351"/>
      <c r="P6" s="352" t="s">
        <v>34</v>
      </c>
      <c r="Q6" s="353" t="s">
        <v>10</v>
      </c>
      <c r="R6" s="353" t="s">
        <v>10</v>
      </c>
      <c r="S6" s="354"/>
      <c r="T6" s="355" t="s">
        <v>34</v>
      </c>
      <c r="U6" s="356" t="s">
        <v>34</v>
      </c>
      <c r="V6" s="354"/>
    </row>
    <row r="7" spans="2:22" s="369" customFormat="1" ht="15" customHeight="1">
      <c r="B7" s="357"/>
      <c r="C7" s="358"/>
      <c r="D7" s="359"/>
      <c r="E7" s="360"/>
      <c r="F7" s="361"/>
      <c r="G7" s="362"/>
      <c r="H7" s="363"/>
      <c r="I7" s="362"/>
      <c r="J7" s="364"/>
      <c r="K7" s="364"/>
      <c r="L7" s="362"/>
      <c r="M7" s="365">
        <f>IF(J7&gt;0,(8760-K7)*100/8760,0)</f>
        <v>0</v>
      </c>
      <c r="N7" s="365">
        <f>IF(J7&gt;0,(8760-L7)*100/8760,0)</f>
        <v>0</v>
      </c>
      <c r="O7" s="363"/>
      <c r="P7" s="364"/>
      <c r="Q7" s="365">
        <f>IF(P7&gt;0,(P7*100)/(F7*8760),)</f>
        <v>0</v>
      </c>
      <c r="R7" s="365">
        <f>IF(P7&gt;0,(P7*100)/(F7*J7),0)</f>
        <v>0</v>
      </c>
      <c r="S7" s="366"/>
      <c r="T7" s="364"/>
      <c r="U7" s="367">
        <f>P7-T7</f>
        <v>0</v>
      </c>
      <c r="V7" s="368"/>
    </row>
    <row r="8" spans="2:22" s="369" customFormat="1" ht="15" customHeight="1">
      <c r="B8" s="370"/>
      <c r="C8" s="413"/>
      <c r="D8" s="372"/>
      <c r="E8" s="373"/>
      <c r="F8" s="374"/>
      <c r="G8" s="375"/>
      <c r="H8" s="376"/>
      <c r="I8" s="375"/>
      <c r="J8" s="377"/>
      <c r="K8" s="377"/>
      <c r="L8" s="375"/>
      <c r="M8" s="378">
        <f aca="true" t="shared" si="0" ref="M8:M40">IF(J8&gt;0,(8760-K8)*100/8760,0)</f>
        <v>0</v>
      </c>
      <c r="N8" s="378">
        <f aca="true" t="shared" si="1" ref="N8:N40">IF(J8&gt;0,(8760-L8)*100/8760,0)</f>
        <v>0</v>
      </c>
      <c r="O8" s="376"/>
      <c r="P8" s="377"/>
      <c r="Q8" s="378">
        <f aca="true" t="shared" si="2" ref="Q8:Q40">IF(P8&gt;0,(P8*100)/(F8*8760),)</f>
        <v>0</v>
      </c>
      <c r="R8" s="378">
        <f aca="true" t="shared" si="3" ref="R8:R40">IF(P8&gt;0,(P8*100)/(F8*J8),0)</f>
        <v>0</v>
      </c>
      <c r="S8" s="379"/>
      <c r="T8" s="377"/>
      <c r="U8" s="380">
        <f aca="true" t="shared" si="4" ref="U8:U40">P8-T8</f>
        <v>0</v>
      </c>
      <c r="V8" s="381"/>
    </row>
    <row r="9" spans="2:22" s="480" customFormat="1" ht="15" customHeight="1">
      <c r="B9" s="481" t="s">
        <v>193</v>
      </c>
      <c r="C9" s="482" t="s">
        <v>260</v>
      </c>
      <c r="D9" s="483">
        <v>10</v>
      </c>
      <c r="E9" s="484" t="s">
        <v>195</v>
      </c>
      <c r="F9" s="485">
        <v>5</v>
      </c>
      <c r="G9" s="486">
        <v>2010</v>
      </c>
      <c r="H9" s="475"/>
      <c r="I9" s="486">
        <v>50000</v>
      </c>
      <c r="J9" s="487">
        <v>8760</v>
      </c>
      <c r="K9" s="487">
        <v>100</v>
      </c>
      <c r="L9" s="486">
        <v>10</v>
      </c>
      <c r="M9" s="476">
        <f t="shared" si="0"/>
        <v>98.85844748858447</v>
      </c>
      <c r="N9" s="476">
        <f t="shared" si="1"/>
        <v>99.88584474885845</v>
      </c>
      <c r="O9" s="475"/>
      <c r="P9" s="487">
        <f>+F9*J9</f>
        <v>43800</v>
      </c>
      <c r="Q9" s="476">
        <f t="shared" si="2"/>
        <v>100</v>
      </c>
      <c r="R9" s="476">
        <f t="shared" si="3"/>
        <v>100</v>
      </c>
      <c r="S9" s="477"/>
      <c r="T9" s="487">
        <f>+P9*0.01</f>
        <v>438</v>
      </c>
      <c r="U9" s="478">
        <f t="shared" si="4"/>
        <v>43362</v>
      </c>
      <c r="V9" s="479"/>
    </row>
    <row r="10" spans="2:22" s="369" customFormat="1" ht="15" customHeight="1">
      <c r="B10" s="370"/>
      <c r="C10" s="371"/>
      <c r="D10" s="372"/>
      <c r="E10" s="373"/>
      <c r="F10" s="374"/>
      <c r="G10" s="375"/>
      <c r="H10" s="376"/>
      <c r="I10" s="375"/>
      <c r="J10" s="377"/>
      <c r="K10" s="377"/>
      <c r="L10" s="375"/>
      <c r="M10" s="378">
        <f t="shared" si="0"/>
        <v>0</v>
      </c>
      <c r="N10" s="378">
        <f t="shared" si="1"/>
        <v>0</v>
      </c>
      <c r="O10" s="376"/>
      <c r="P10" s="377"/>
      <c r="Q10" s="378">
        <f t="shared" si="2"/>
        <v>0</v>
      </c>
      <c r="R10" s="378">
        <f t="shared" si="3"/>
        <v>0</v>
      </c>
      <c r="S10" s="379"/>
      <c r="T10" s="377"/>
      <c r="U10" s="380">
        <f t="shared" si="4"/>
        <v>0</v>
      </c>
      <c r="V10" s="381"/>
    </row>
    <row r="11" spans="2:22" s="369" customFormat="1" ht="15" customHeight="1">
      <c r="B11" s="370"/>
      <c r="C11" s="371"/>
      <c r="D11" s="372"/>
      <c r="E11" s="373"/>
      <c r="F11" s="374"/>
      <c r="G11" s="375"/>
      <c r="H11" s="376"/>
      <c r="I11" s="375"/>
      <c r="J11" s="377"/>
      <c r="K11" s="377"/>
      <c r="L11" s="375"/>
      <c r="M11" s="378"/>
      <c r="N11" s="378"/>
      <c r="O11" s="376"/>
      <c r="P11" s="377"/>
      <c r="Q11" s="378"/>
      <c r="R11" s="378"/>
      <c r="S11" s="379"/>
      <c r="T11" s="377"/>
      <c r="U11" s="380"/>
      <c r="V11" s="381"/>
    </row>
    <row r="12" spans="2:22" s="369" customFormat="1" ht="15" customHeight="1">
      <c r="B12" s="370"/>
      <c r="C12" s="371"/>
      <c r="D12" s="372"/>
      <c r="E12" s="373"/>
      <c r="F12" s="374"/>
      <c r="G12" s="375"/>
      <c r="H12" s="376"/>
      <c r="I12" s="375"/>
      <c r="J12" s="377"/>
      <c r="K12" s="377"/>
      <c r="L12" s="375"/>
      <c r="M12" s="378"/>
      <c r="N12" s="378"/>
      <c r="O12" s="376"/>
      <c r="P12" s="377"/>
      <c r="Q12" s="378"/>
      <c r="R12" s="378"/>
      <c r="S12" s="379"/>
      <c r="T12" s="377"/>
      <c r="U12" s="380"/>
      <c r="V12" s="381"/>
    </row>
    <row r="13" spans="2:22" s="369" customFormat="1" ht="15" customHeight="1">
      <c r="B13" s="370"/>
      <c r="C13" s="371"/>
      <c r="D13" s="372"/>
      <c r="E13" s="373"/>
      <c r="F13" s="374"/>
      <c r="G13" s="375"/>
      <c r="H13" s="376"/>
      <c r="I13" s="375"/>
      <c r="J13" s="377"/>
      <c r="K13" s="377"/>
      <c r="L13" s="375"/>
      <c r="M13" s="378"/>
      <c r="N13" s="378"/>
      <c r="O13" s="376"/>
      <c r="P13" s="377"/>
      <c r="Q13" s="378"/>
      <c r="R13" s="378"/>
      <c r="S13" s="379"/>
      <c r="T13" s="377"/>
      <c r="U13" s="380"/>
      <c r="V13" s="381"/>
    </row>
    <row r="14" spans="2:22" s="369" customFormat="1" ht="15" customHeight="1">
      <c r="B14" s="370"/>
      <c r="C14" s="371"/>
      <c r="D14" s="372"/>
      <c r="E14" s="373"/>
      <c r="F14" s="374"/>
      <c r="G14" s="375"/>
      <c r="H14" s="376"/>
      <c r="I14" s="375"/>
      <c r="J14" s="377"/>
      <c r="K14" s="377"/>
      <c r="L14" s="375"/>
      <c r="M14" s="378"/>
      <c r="N14" s="378"/>
      <c r="O14" s="376"/>
      <c r="P14" s="377"/>
      <c r="Q14" s="378"/>
      <c r="R14" s="378"/>
      <c r="S14" s="379"/>
      <c r="T14" s="377"/>
      <c r="U14" s="380"/>
      <c r="V14" s="381"/>
    </row>
    <row r="15" spans="2:22" s="369" customFormat="1" ht="15" customHeight="1">
      <c r="B15" s="370"/>
      <c r="C15" s="371"/>
      <c r="D15" s="372"/>
      <c r="E15" s="373"/>
      <c r="F15" s="374"/>
      <c r="G15" s="375"/>
      <c r="H15" s="376"/>
      <c r="I15" s="375"/>
      <c r="J15" s="377"/>
      <c r="K15" s="377"/>
      <c r="L15" s="375"/>
      <c r="M15" s="378"/>
      <c r="N15" s="378"/>
      <c r="O15" s="376"/>
      <c r="P15" s="377"/>
      <c r="Q15" s="378"/>
      <c r="R15" s="378"/>
      <c r="S15" s="379"/>
      <c r="T15" s="377"/>
      <c r="U15" s="380"/>
      <c r="V15" s="381"/>
    </row>
    <row r="16" spans="2:22" s="369" customFormat="1" ht="15" customHeight="1">
      <c r="B16" s="370"/>
      <c r="C16" s="371"/>
      <c r="D16" s="372"/>
      <c r="E16" s="373"/>
      <c r="F16" s="374"/>
      <c r="G16" s="375"/>
      <c r="H16" s="376"/>
      <c r="I16" s="375"/>
      <c r="J16" s="377"/>
      <c r="K16" s="377"/>
      <c r="L16" s="375"/>
      <c r="M16" s="378"/>
      <c r="N16" s="378"/>
      <c r="O16" s="376"/>
      <c r="P16" s="377"/>
      <c r="Q16" s="378"/>
      <c r="R16" s="378"/>
      <c r="S16" s="379"/>
      <c r="T16" s="377"/>
      <c r="U16" s="380"/>
      <c r="V16" s="381"/>
    </row>
    <row r="17" spans="2:22" s="369" customFormat="1" ht="15" customHeight="1">
      <c r="B17" s="370"/>
      <c r="C17" s="371"/>
      <c r="D17" s="372"/>
      <c r="E17" s="373"/>
      <c r="F17" s="374"/>
      <c r="G17" s="375"/>
      <c r="H17" s="376"/>
      <c r="I17" s="375"/>
      <c r="J17" s="377"/>
      <c r="K17" s="377"/>
      <c r="L17" s="375"/>
      <c r="M17" s="378"/>
      <c r="N17" s="378"/>
      <c r="O17" s="376"/>
      <c r="P17" s="377"/>
      <c r="Q17" s="378"/>
      <c r="R17" s="378"/>
      <c r="S17" s="379"/>
      <c r="T17" s="377"/>
      <c r="U17" s="380"/>
      <c r="V17" s="381"/>
    </row>
    <row r="18" spans="2:22" s="369" customFormat="1" ht="15" customHeight="1">
      <c r="B18" s="370"/>
      <c r="C18" s="371"/>
      <c r="D18" s="372"/>
      <c r="E18" s="373"/>
      <c r="F18" s="374"/>
      <c r="G18" s="375"/>
      <c r="H18" s="376"/>
      <c r="I18" s="375"/>
      <c r="J18" s="377"/>
      <c r="K18" s="377"/>
      <c r="L18" s="375"/>
      <c r="M18" s="378"/>
      <c r="N18" s="378"/>
      <c r="O18" s="376"/>
      <c r="P18" s="377"/>
      <c r="Q18" s="378"/>
      <c r="R18" s="378"/>
      <c r="S18" s="379"/>
      <c r="T18" s="377"/>
      <c r="U18" s="380"/>
      <c r="V18" s="381"/>
    </row>
    <row r="19" spans="2:22" s="369" customFormat="1" ht="15" customHeight="1">
      <c r="B19" s="370"/>
      <c r="C19" s="371"/>
      <c r="D19" s="372"/>
      <c r="E19" s="373"/>
      <c r="F19" s="374"/>
      <c r="G19" s="375"/>
      <c r="H19" s="376"/>
      <c r="I19" s="375"/>
      <c r="J19" s="377"/>
      <c r="K19" s="377"/>
      <c r="L19" s="375"/>
      <c r="M19" s="378"/>
      <c r="N19" s="378"/>
      <c r="O19" s="376"/>
      <c r="P19" s="377"/>
      <c r="Q19" s="378"/>
      <c r="R19" s="378"/>
      <c r="S19" s="379"/>
      <c r="T19" s="377"/>
      <c r="U19" s="380"/>
      <c r="V19" s="381"/>
    </row>
    <row r="20" spans="2:22" s="369" customFormat="1" ht="15" customHeight="1">
      <c r="B20" s="370"/>
      <c r="C20" s="371"/>
      <c r="D20" s="372"/>
      <c r="E20" s="373"/>
      <c r="F20" s="374"/>
      <c r="G20" s="375"/>
      <c r="H20" s="376"/>
      <c r="I20" s="375"/>
      <c r="J20" s="377"/>
      <c r="K20" s="377"/>
      <c r="L20" s="375"/>
      <c r="M20" s="378"/>
      <c r="N20" s="378"/>
      <c r="O20" s="376"/>
      <c r="P20" s="377"/>
      <c r="Q20" s="378"/>
      <c r="R20" s="378"/>
      <c r="S20" s="379"/>
      <c r="T20" s="377"/>
      <c r="U20" s="380"/>
      <c r="V20" s="381"/>
    </row>
    <row r="21" spans="2:22" s="369" customFormat="1" ht="15" customHeight="1">
      <c r="B21" s="370"/>
      <c r="C21" s="371"/>
      <c r="D21" s="372"/>
      <c r="E21" s="373"/>
      <c r="F21" s="374"/>
      <c r="G21" s="375"/>
      <c r="H21" s="376"/>
      <c r="I21" s="375"/>
      <c r="J21" s="377"/>
      <c r="K21" s="377"/>
      <c r="L21" s="375"/>
      <c r="M21" s="378"/>
      <c r="N21" s="378"/>
      <c r="O21" s="376"/>
      <c r="P21" s="377"/>
      <c r="Q21" s="378"/>
      <c r="R21" s="378"/>
      <c r="S21" s="379"/>
      <c r="T21" s="377"/>
      <c r="U21" s="380"/>
      <c r="V21" s="381"/>
    </row>
    <row r="22" spans="2:22" s="369" customFormat="1" ht="15" customHeight="1">
      <c r="B22" s="370"/>
      <c r="C22" s="371"/>
      <c r="D22" s="372"/>
      <c r="E22" s="373"/>
      <c r="F22" s="374"/>
      <c r="G22" s="375"/>
      <c r="H22" s="376"/>
      <c r="I22" s="375"/>
      <c r="J22" s="377"/>
      <c r="K22" s="377"/>
      <c r="L22" s="375"/>
      <c r="M22" s="378"/>
      <c r="N22" s="378"/>
      <c r="O22" s="376"/>
      <c r="P22" s="377"/>
      <c r="Q22" s="378"/>
      <c r="R22" s="378"/>
      <c r="S22" s="379"/>
      <c r="T22" s="377"/>
      <c r="U22" s="380"/>
      <c r="V22" s="381"/>
    </row>
    <row r="23" spans="2:22" s="369" customFormat="1" ht="15" customHeight="1">
      <c r="B23" s="370"/>
      <c r="C23" s="371"/>
      <c r="D23" s="372"/>
      <c r="E23" s="373"/>
      <c r="F23" s="374"/>
      <c r="G23" s="375"/>
      <c r="H23" s="376"/>
      <c r="I23" s="375"/>
      <c r="J23" s="377"/>
      <c r="K23" s="377"/>
      <c r="L23" s="375"/>
      <c r="M23" s="378">
        <f t="shared" si="0"/>
        <v>0</v>
      </c>
      <c r="N23" s="378">
        <f t="shared" si="1"/>
        <v>0</v>
      </c>
      <c r="O23" s="376"/>
      <c r="P23" s="377"/>
      <c r="Q23" s="378">
        <f t="shared" si="2"/>
        <v>0</v>
      </c>
      <c r="R23" s="378">
        <f t="shared" si="3"/>
        <v>0</v>
      </c>
      <c r="S23" s="379"/>
      <c r="T23" s="377"/>
      <c r="U23" s="380">
        <f t="shared" si="4"/>
        <v>0</v>
      </c>
      <c r="V23" s="381"/>
    </row>
    <row r="24" spans="2:22" s="369" customFormat="1" ht="15" customHeight="1">
      <c r="B24" s="370"/>
      <c r="C24" s="371"/>
      <c r="D24" s="372"/>
      <c r="E24" s="373"/>
      <c r="F24" s="374"/>
      <c r="G24" s="375"/>
      <c r="H24" s="376"/>
      <c r="I24" s="375"/>
      <c r="J24" s="377"/>
      <c r="K24" s="377"/>
      <c r="L24" s="375"/>
      <c r="M24" s="378">
        <f t="shared" si="0"/>
        <v>0</v>
      </c>
      <c r="N24" s="378">
        <f t="shared" si="1"/>
        <v>0</v>
      </c>
      <c r="O24" s="376"/>
      <c r="P24" s="377"/>
      <c r="Q24" s="378">
        <f t="shared" si="2"/>
        <v>0</v>
      </c>
      <c r="R24" s="378">
        <f t="shared" si="3"/>
        <v>0</v>
      </c>
      <c r="S24" s="379"/>
      <c r="T24" s="377"/>
      <c r="U24" s="380">
        <f t="shared" si="4"/>
        <v>0</v>
      </c>
      <c r="V24" s="381"/>
    </row>
    <row r="25" spans="2:22" s="369" customFormat="1" ht="15" customHeight="1">
      <c r="B25" s="370"/>
      <c r="C25" s="371"/>
      <c r="D25" s="372"/>
      <c r="E25" s="373"/>
      <c r="F25" s="374"/>
      <c r="G25" s="375"/>
      <c r="H25" s="376"/>
      <c r="I25" s="375"/>
      <c r="J25" s="377"/>
      <c r="K25" s="377"/>
      <c r="L25" s="375"/>
      <c r="M25" s="378">
        <f t="shared" si="0"/>
        <v>0</v>
      </c>
      <c r="N25" s="378">
        <f t="shared" si="1"/>
        <v>0</v>
      </c>
      <c r="O25" s="376"/>
      <c r="P25" s="377"/>
      <c r="Q25" s="378">
        <f t="shared" si="2"/>
        <v>0</v>
      </c>
      <c r="R25" s="378">
        <f t="shared" si="3"/>
        <v>0</v>
      </c>
      <c r="S25" s="379"/>
      <c r="T25" s="377"/>
      <c r="U25" s="380">
        <f t="shared" si="4"/>
        <v>0</v>
      </c>
      <c r="V25" s="381"/>
    </row>
    <row r="26" spans="2:22" s="369" customFormat="1" ht="15" customHeight="1">
      <c r="B26" s="370"/>
      <c r="C26" s="371"/>
      <c r="D26" s="372"/>
      <c r="E26" s="373"/>
      <c r="F26" s="374"/>
      <c r="G26" s="375"/>
      <c r="H26" s="376"/>
      <c r="I26" s="375"/>
      <c r="J26" s="377"/>
      <c r="K26" s="377"/>
      <c r="L26" s="375"/>
      <c r="M26" s="378">
        <f t="shared" si="0"/>
        <v>0</v>
      </c>
      <c r="N26" s="378">
        <f t="shared" si="1"/>
        <v>0</v>
      </c>
      <c r="O26" s="376"/>
      <c r="P26" s="377"/>
      <c r="Q26" s="378">
        <f t="shared" si="2"/>
        <v>0</v>
      </c>
      <c r="R26" s="378">
        <f t="shared" si="3"/>
        <v>0</v>
      </c>
      <c r="S26" s="379"/>
      <c r="T26" s="377"/>
      <c r="U26" s="380">
        <f t="shared" si="4"/>
        <v>0</v>
      </c>
      <c r="V26" s="381"/>
    </row>
    <row r="27" spans="2:22" s="369" customFormat="1" ht="15" customHeight="1">
      <c r="B27" s="370"/>
      <c r="C27" s="371"/>
      <c r="D27" s="372"/>
      <c r="E27" s="373"/>
      <c r="F27" s="374"/>
      <c r="G27" s="375"/>
      <c r="H27" s="376"/>
      <c r="I27" s="375"/>
      <c r="J27" s="377"/>
      <c r="K27" s="377"/>
      <c r="L27" s="375"/>
      <c r="M27" s="378">
        <f t="shared" si="0"/>
        <v>0</v>
      </c>
      <c r="N27" s="378">
        <f t="shared" si="1"/>
        <v>0</v>
      </c>
      <c r="O27" s="376"/>
      <c r="P27" s="377"/>
      <c r="Q27" s="378">
        <f t="shared" si="2"/>
        <v>0</v>
      </c>
      <c r="R27" s="378">
        <f t="shared" si="3"/>
        <v>0</v>
      </c>
      <c r="S27" s="379"/>
      <c r="T27" s="377"/>
      <c r="U27" s="380">
        <f t="shared" si="4"/>
        <v>0</v>
      </c>
      <c r="V27" s="381"/>
    </row>
    <row r="28" spans="2:22" s="369" customFormat="1" ht="15" customHeight="1">
      <c r="B28" s="370"/>
      <c r="C28" s="371"/>
      <c r="D28" s="372"/>
      <c r="E28" s="373"/>
      <c r="F28" s="374"/>
      <c r="G28" s="375"/>
      <c r="H28" s="376"/>
      <c r="I28" s="375"/>
      <c r="J28" s="377"/>
      <c r="K28" s="377"/>
      <c r="L28" s="375"/>
      <c r="M28" s="378">
        <f t="shared" si="0"/>
        <v>0</v>
      </c>
      <c r="N28" s="378">
        <f t="shared" si="1"/>
        <v>0</v>
      </c>
      <c r="O28" s="376"/>
      <c r="P28" s="377"/>
      <c r="Q28" s="378">
        <f t="shared" si="2"/>
        <v>0</v>
      </c>
      <c r="R28" s="378">
        <f t="shared" si="3"/>
        <v>0</v>
      </c>
      <c r="S28" s="379"/>
      <c r="T28" s="377"/>
      <c r="U28" s="380">
        <f t="shared" si="4"/>
        <v>0</v>
      </c>
      <c r="V28" s="381"/>
    </row>
    <row r="29" spans="2:22" s="369" customFormat="1" ht="15" customHeight="1">
      <c r="B29" s="370"/>
      <c r="C29" s="371"/>
      <c r="D29" s="372"/>
      <c r="E29" s="373"/>
      <c r="F29" s="374"/>
      <c r="G29" s="375"/>
      <c r="H29" s="376"/>
      <c r="I29" s="375"/>
      <c r="J29" s="377"/>
      <c r="K29" s="377"/>
      <c r="L29" s="375"/>
      <c r="M29" s="378">
        <f t="shared" si="0"/>
        <v>0</v>
      </c>
      <c r="N29" s="378">
        <f t="shared" si="1"/>
        <v>0</v>
      </c>
      <c r="O29" s="376"/>
      <c r="P29" s="377"/>
      <c r="Q29" s="378">
        <f t="shared" si="2"/>
        <v>0</v>
      </c>
      <c r="R29" s="378">
        <f t="shared" si="3"/>
        <v>0</v>
      </c>
      <c r="S29" s="379"/>
      <c r="T29" s="377"/>
      <c r="U29" s="380">
        <f t="shared" si="4"/>
        <v>0</v>
      </c>
      <c r="V29" s="381"/>
    </row>
    <row r="30" spans="2:22" s="369" customFormat="1" ht="15" customHeight="1">
      <c r="B30" s="370"/>
      <c r="C30" s="371"/>
      <c r="D30" s="372"/>
      <c r="E30" s="373"/>
      <c r="F30" s="374"/>
      <c r="G30" s="375"/>
      <c r="H30" s="376"/>
      <c r="I30" s="375"/>
      <c r="J30" s="377"/>
      <c r="K30" s="377"/>
      <c r="L30" s="375"/>
      <c r="M30" s="378">
        <f t="shared" si="0"/>
        <v>0</v>
      </c>
      <c r="N30" s="378">
        <f t="shared" si="1"/>
        <v>0</v>
      </c>
      <c r="O30" s="376"/>
      <c r="P30" s="377"/>
      <c r="Q30" s="378">
        <f t="shared" si="2"/>
        <v>0</v>
      </c>
      <c r="R30" s="378">
        <f t="shared" si="3"/>
        <v>0</v>
      </c>
      <c r="S30" s="379"/>
      <c r="T30" s="377"/>
      <c r="U30" s="380">
        <f t="shared" si="4"/>
        <v>0</v>
      </c>
      <c r="V30" s="381"/>
    </row>
    <row r="31" spans="2:22" s="369" customFormat="1" ht="15" customHeight="1">
      <c r="B31" s="370"/>
      <c r="C31" s="371"/>
      <c r="D31" s="372"/>
      <c r="E31" s="373"/>
      <c r="F31" s="374"/>
      <c r="G31" s="375"/>
      <c r="H31" s="376"/>
      <c r="I31" s="375"/>
      <c r="J31" s="377"/>
      <c r="K31" s="377"/>
      <c r="L31" s="375"/>
      <c r="M31" s="378">
        <f t="shared" si="0"/>
        <v>0</v>
      </c>
      <c r="N31" s="378">
        <f t="shared" si="1"/>
        <v>0</v>
      </c>
      <c r="O31" s="376"/>
      <c r="P31" s="377"/>
      <c r="Q31" s="378">
        <f t="shared" si="2"/>
        <v>0</v>
      </c>
      <c r="R31" s="378">
        <f t="shared" si="3"/>
        <v>0</v>
      </c>
      <c r="S31" s="379"/>
      <c r="T31" s="377"/>
      <c r="U31" s="380">
        <f t="shared" si="4"/>
        <v>0</v>
      </c>
      <c r="V31" s="381"/>
    </row>
    <row r="32" spans="2:22" s="369" customFormat="1" ht="15" customHeight="1">
      <c r="B32" s="370"/>
      <c r="C32" s="371"/>
      <c r="D32" s="372"/>
      <c r="E32" s="373"/>
      <c r="F32" s="374"/>
      <c r="G32" s="375"/>
      <c r="H32" s="376"/>
      <c r="I32" s="375"/>
      <c r="J32" s="377"/>
      <c r="K32" s="377"/>
      <c r="L32" s="375"/>
      <c r="M32" s="378">
        <f t="shared" si="0"/>
        <v>0</v>
      </c>
      <c r="N32" s="378">
        <f t="shared" si="1"/>
        <v>0</v>
      </c>
      <c r="O32" s="376"/>
      <c r="P32" s="377"/>
      <c r="Q32" s="378">
        <f t="shared" si="2"/>
        <v>0</v>
      </c>
      <c r="R32" s="378">
        <f t="shared" si="3"/>
        <v>0</v>
      </c>
      <c r="S32" s="379"/>
      <c r="T32" s="377"/>
      <c r="U32" s="380">
        <f t="shared" si="4"/>
        <v>0</v>
      </c>
      <c r="V32" s="381"/>
    </row>
    <row r="33" spans="2:22" s="369" customFormat="1" ht="15" customHeight="1">
      <c r="B33" s="370"/>
      <c r="C33" s="371"/>
      <c r="D33" s="372"/>
      <c r="E33" s="373"/>
      <c r="F33" s="374"/>
      <c r="G33" s="375"/>
      <c r="H33" s="376"/>
      <c r="I33" s="375"/>
      <c r="J33" s="377"/>
      <c r="K33" s="377"/>
      <c r="L33" s="375"/>
      <c r="M33" s="378">
        <f t="shared" si="0"/>
        <v>0</v>
      </c>
      <c r="N33" s="378">
        <f t="shared" si="1"/>
        <v>0</v>
      </c>
      <c r="O33" s="376"/>
      <c r="P33" s="377"/>
      <c r="Q33" s="378">
        <f t="shared" si="2"/>
        <v>0</v>
      </c>
      <c r="R33" s="378">
        <f t="shared" si="3"/>
        <v>0</v>
      </c>
      <c r="S33" s="379"/>
      <c r="T33" s="377"/>
      <c r="U33" s="380">
        <f t="shared" si="4"/>
        <v>0</v>
      </c>
      <c r="V33" s="381"/>
    </row>
    <row r="34" spans="2:22" s="369" customFormat="1" ht="15" customHeight="1">
      <c r="B34" s="370"/>
      <c r="C34" s="371"/>
      <c r="D34" s="372"/>
      <c r="E34" s="373"/>
      <c r="F34" s="374"/>
      <c r="G34" s="375"/>
      <c r="H34" s="376"/>
      <c r="I34" s="375"/>
      <c r="J34" s="377"/>
      <c r="K34" s="377"/>
      <c r="L34" s="375"/>
      <c r="M34" s="378">
        <f t="shared" si="0"/>
        <v>0</v>
      </c>
      <c r="N34" s="378">
        <f t="shared" si="1"/>
        <v>0</v>
      </c>
      <c r="O34" s="376"/>
      <c r="P34" s="377"/>
      <c r="Q34" s="378">
        <f t="shared" si="2"/>
        <v>0</v>
      </c>
      <c r="R34" s="378">
        <f t="shared" si="3"/>
        <v>0</v>
      </c>
      <c r="S34" s="379"/>
      <c r="T34" s="377"/>
      <c r="U34" s="380">
        <f t="shared" si="4"/>
        <v>0</v>
      </c>
      <c r="V34" s="381"/>
    </row>
    <row r="35" spans="2:22" s="369" customFormat="1" ht="15" customHeight="1">
      <c r="B35" s="370"/>
      <c r="C35" s="371"/>
      <c r="D35" s="372"/>
      <c r="E35" s="373"/>
      <c r="F35" s="374"/>
      <c r="G35" s="375"/>
      <c r="H35" s="376"/>
      <c r="I35" s="375"/>
      <c r="J35" s="377"/>
      <c r="K35" s="377"/>
      <c r="L35" s="375"/>
      <c r="M35" s="378">
        <f t="shared" si="0"/>
        <v>0</v>
      </c>
      <c r="N35" s="378">
        <f t="shared" si="1"/>
        <v>0</v>
      </c>
      <c r="O35" s="376"/>
      <c r="P35" s="377"/>
      <c r="Q35" s="378">
        <f t="shared" si="2"/>
        <v>0</v>
      </c>
      <c r="R35" s="378">
        <f t="shared" si="3"/>
        <v>0</v>
      </c>
      <c r="S35" s="379"/>
      <c r="T35" s="377"/>
      <c r="U35" s="380">
        <f t="shared" si="4"/>
        <v>0</v>
      </c>
      <c r="V35" s="381"/>
    </row>
    <row r="36" spans="2:22" s="369" customFormat="1" ht="15" customHeight="1">
      <c r="B36" s="370"/>
      <c r="C36" s="371"/>
      <c r="D36" s="372"/>
      <c r="E36" s="373"/>
      <c r="F36" s="374"/>
      <c r="G36" s="375"/>
      <c r="H36" s="376"/>
      <c r="I36" s="375"/>
      <c r="J36" s="377"/>
      <c r="K36" s="377"/>
      <c r="L36" s="375"/>
      <c r="M36" s="378">
        <f t="shared" si="0"/>
        <v>0</v>
      </c>
      <c r="N36" s="378">
        <f t="shared" si="1"/>
        <v>0</v>
      </c>
      <c r="O36" s="376"/>
      <c r="P36" s="377"/>
      <c r="Q36" s="378">
        <f t="shared" si="2"/>
        <v>0</v>
      </c>
      <c r="R36" s="378">
        <f t="shared" si="3"/>
        <v>0</v>
      </c>
      <c r="S36" s="379"/>
      <c r="T36" s="377"/>
      <c r="U36" s="380">
        <f t="shared" si="4"/>
        <v>0</v>
      </c>
      <c r="V36" s="381"/>
    </row>
    <row r="37" spans="2:22" s="369" customFormat="1" ht="15" customHeight="1">
      <c r="B37" s="370"/>
      <c r="C37" s="371"/>
      <c r="D37" s="372"/>
      <c r="E37" s="373"/>
      <c r="F37" s="374"/>
      <c r="G37" s="375"/>
      <c r="H37" s="376"/>
      <c r="I37" s="375"/>
      <c r="J37" s="377"/>
      <c r="K37" s="377"/>
      <c r="L37" s="375"/>
      <c r="M37" s="378">
        <f t="shared" si="0"/>
        <v>0</v>
      </c>
      <c r="N37" s="378">
        <f t="shared" si="1"/>
        <v>0</v>
      </c>
      <c r="O37" s="376"/>
      <c r="P37" s="377"/>
      <c r="Q37" s="378">
        <f t="shared" si="2"/>
        <v>0</v>
      </c>
      <c r="R37" s="378">
        <f t="shared" si="3"/>
        <v>0</v>
      </c>
      <c r="S37" s="379"/>
      <c r="T37" s="377"/>
      <c r="U37" s="380">
        <f t="shared" si="4"/>
        <v>0</v>
      </c>
      <c r="V37" s="381"/>
    </row>
    <row r="38" spans="2:22" s="369" customFormat="1" ht="15" customHeight="1">
      <c r="B38" s="370"/>
      <c r="C38" s="371"/>
      <c r="D38" s="372"/>
      <c r="E38" s="373"/>
      <c r="F38" s="374"/>
      <c r="G38" s="375"/>
      <c r="H38" s="376"/>
      <c r="I38" s="375"/>
      <c r="J38" s="377"/>
      <c r="K38" s="377"/>
      <c r="L38" s="375"/>
      <c r="M38" s="378">
        <f t="shared" si="0"/>
        <v>0</v>
      </c>
      <c r="N38" s="378">
        <f t="shared" si="1"/>
        <v>0</v>
      </c>
      <c r="O38" s="376"/>
      <c r="P38" s="377"/>
      <c r="Q38" s="378">
        <f t="shared" si="2"/>
        <v>0</v>
      </c>
      <c r="R38" s="378">
        <f t="shared" si="3"/>
        <v>0</v>
      </c>
      <c r="S38" s="379"/>
      <c r="T38" s="377"/>
      <c r="U38" s="380">
        <f t="shared" si="4"/>
        <v>0</v>
      </c>
      <c r="V38" s="381"/>
    </row>
    <row r="39" spans="2:22" s="369" customFormat="1" ht="15" customHeight="1">
      <c r="B39" s="370"/>
      <c r="C39" s="371"/>
      <c r="D39" s="372"/>
      <c r="E39" s="373"/>
      <c r="F39" s="374"/>
      <c r="G39" s="375"/>
      <c r="H39" s="376"/>
      <c r="I39" s="375"/>
      <c r="J39" s="377"/>
      <c r="K39" s="377"/>
      <c r="L39" s="375"/>
      <c r="M39" s="378">
        <f t="shared" si="0"/>
        <v>0</v>
      </c>
      <c r="N39" s="378">
        <f t="shared" si="1"/>
        <v>0</v>
      </c>
      <c r="O39" s="376"/>
      <c r="P39" s="377"/>
      <c r="Q39" s="378">
        <f t="shared" si="2"/>
        <v>0</v>
      </c>
      <c r="R39" s="378">
        <f t="shared" si="3"/>
        <v>0</v>
      </c>
      <c r="S39" s="379"/>
      <c r="T39" s="377"/>
      <c r="U39" s="380">
        <f t="shared" si="4"/>
        <v>0</v>
      </c>
      <c r="V39" s="381"/>
    </row>
    <row r="40" spans="2:22" s="369" customFormat="1" ht="15" customHeight="1">
      <c r="B40" s="370"/>
      <c r="C40" s="371"/>
      <c r="D40" s="372"/>
      <c r="E40" s="373"/>
      <c r="F40" s="374"/>
      <c r="G40" s="375"/>
      <c r="H40" s="376"/>
      <c r="I40" s="375"/>
      <c r="J40" s="377"/>
      <c r="K40" s="377"/>
      <c r="L40" s="375"/>
      <c r="M40" s="378">
        <f t="shared" si="0"/>
        <v>0</v>
      </c>
      <c r="N40" s="378">
        <f t="shared" si="1"/>
        <v>0</v>
      </c>
      <c r="O40" s="376"/>
      <c r="P40" s="377"/>
      <c r="Q40" s="378">
        <f t="shared" si="2"/>
        <v>0</v>
      </c>
      <c r="R40" s="378">
        <f t="shared" si="3"/>
        <v>0</v>
      </c>
      <c r="S40" s="379"/>
      <c r="T40" s="377"/>
      <c r="U40" s="380">
        <f t="shared" si="4"/>
        <v>0</v>
      </c>
      <c r="V40" s="381"/>
    </row>
    <row r="41" spans="2:22" s="369" customFormat="1" ht="15" customHeight="1" thickBot="1">
      <c r="B41" s="382"/>
      <c r="C41" s="383"/>
      <c r="D41" s="384"/>
      <c r="E41" s="385"/>
      <c r="F41" s="386"/>
      <c r="G41" s="387"/>
      <c r="H41" s="388"/>
      <c r="I41" s="387"/>
      <c r="J41" s="389"/>
      <c r="K41" s="389"/>
      <c r="L41" s="387"/>
      <c r="M41" s="390">
        <f>IF(J41&gt;0,(8760-K41-L41)*100/8760,0)</f>
        <v>0</v>
      </c>
      <c r="N41" s="390">
        <f>IF(J41&gt;0,(8760-L41)*100/8760,0)</f>
        <v>0</v>
      </c>
      <c r="O41" s="388"/>
      <c r="P41" s="389"/>
      <c r="Q41" s="390">
        <f>IF(P41&gt;0,(P41*100)/(F41*8760),)</f>
        <v>0</v>
      </c>
      <c r="R41" s="390">
        <f>IF(P41&gt;0,(P41*100)/(F41*J41),0)</f>
        <v>0</v>
      </c>
      <c r="S41" s="391"/>
      <c r="T41" s="389"/>
      <c r="U41" s="392">
        <f>P41-T41</f>
        <v>0</v>
      </c>
      <c r="V41" s="393"/>
    </row>
    <row r="42" ht="13.5" thickTop="1"/>
    <row r="43" ht="12.75">
      <c r="B43" s="394"/>
    </row>
    <row r="44" spans="2:4" ht="12.75">
      <c r="B44" s="395" t="str">
        <f>+'[1]Company Data'!B49</f>
        <v>Issue 5 Updated 2019-11-05</v>
      </c>
      <c r="D44" s="396" t="s">
        <v>133</v>
      </c>
    </row>
    <row r="45" ht="12.75">
      <c r="D45" s="396" t="s">
        <v>134</v>
      </c>
    </row>
    <row r="46" ht="12.75">
      <c r="D46" s="394" t="s">
        <v>149</v>
      </c>
    </row>
    <row r="47" ht="12.75">
      <c r="D47" s="301"/>
    </row>
    <row r="48" ht="12.75">
      <c r="D48" s="396" t="s">
        <v>131</v>
      </c>
    </row>
    <row r="49" ht="12.75">
      <c r="D49" s="394" t="s">
        <v>191</v>
      </c>
    </row>
    <row r="50" ht="12.75">
      <c r="D50" s="394" t="s">
        <v>150</v>
      </c>
    </row>
    <row r="51" ht="12.75">
      <c r="D51" s="396" t="s">
        <v>136</v>
      </c>
    </row>
    <row r="52" ht="12.75">
      <c r="D52" s="394" t="s">
        <v>151</v>
      </c>
    </row>
    <row r="53" ht="12.75">
      <c r="D53" s="396"/>
    </row>
    <row r="54" ht="12.75">
      <c r="E54" s="396"/>
    </row>
    <row r="55" ht="12.75">
      <c r="E55" s="396"/>
    </row>
    <row r="56" ht="12.75">
      <c r="E56" s="396"/>
    </row>
    <row r="57" ht="12.75">
      <c r="E57" s="396"/>
    </row>
    <row r="58" ht="12.75">
      <c r="E58" s="396"/>
    </row>
    <row r="59" ht="12.75">
      <c r="E59" s="396"/>
    </row>
    <row r="60" ht="12.75">
      <c r="E60" s="396"/>
    </row>
    <row r="61" ht="12.75">
      <c r="E61" s="396"/>
    </row>
    <row r="62" ht="12.75">
      <c r="E62" s="396"/>
    </row>
  </sheetData>
  <sheetProtection/>
  <mergeCells count="4">
    <mergeCell ref="B2:U2"/>
    <mergeCell ref="B3:G3"/>
    <mergeCell ref="I3:J3"/>
    <mergeCell ref="K3:N3"/>
  </mergeCells>
  <printOptions/>
  <pageMargins left="0.3937007874015748" right="0.3937007874015748" top="0.984251968503937" bottom="0.98425196850393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B1:V62"/>
  <sheetViews>
    <sheetView zoomScalePageLayoutView="0" workbookViewId="0" topLeftCell="A1">
      <pane xSplit="3" topLeftCell="G1" activePane="topRight" state="frozen"/>
      <selection pane="topLeft" activeCell="A1" sqref="A1"/>
      <selection pane="topRight" activeCell="C12" sqref="C12"/>
    </sheetView>
  </sheetViews>
  <sheetFormatPr defaultColWidth="9.140625" defaultRowHeight="12.75"/>
  <cols>
    <col min="1" max="1" width="1.421875" style="1" customWidth="1"/>
    <col min="2" max="2" width="9.140625" style="33" customWidth="1"/>
    <col min="3" max="4" width="24.421875" style="1" customWidth="1"/>
    <col min="5" max="5" width="14.421875" style="33" customWidth="1"/>
    <col min="6" max="6" width="12.28125" style="196" customWidth="1"/>
    <col min="7" max="7" width="12.28125" style="1" customWidth="1"/>
    <col min="8" max="8" width="1.7109375" style="1" customWidth="1"/>
    <col min="9" max="9" width="12.28125" style="1" customWidth="1"/>
    <col min="10" max="11" width="12.28125" style="38" customWidth="1"/>
    <col min="12" max="12" width="12.28125" style="1" customWidth="1"/>
    <col min="13" max="14" width="12.28125" style="39" customWidth="1"/>
    <col min="15" max="15" width="1.28515625" style="1" customWidth="1"/>
    <col min="16" max="16" width="12.28125" style="38" customWidth="1"/>
    <col min="17" max="18" width="12.28125" style="39" customWidth="1"/>
    <col min="19" max="19" width="1.28515625" style="38" customWidth="1"/>
    <col min="20" max="20" width="12.28125" style="38" customWidth="1"/>
    <col min="21" max="21" width="12.28125" style="40" customWidth="1"/>
    <col min="22" max="22" width="1.28515625" style="38" customWidth="1"/>
    <col min="23" max="16384" width="9.140625" style="1" customWidth="1"/>
  </cols>
  <sheetData>
    <row r="1" ht="14.25" thickBot="1">
      <c r="B1" s="296" t="str">
        <f>+'1 Company Data'!Q2</f>
        <v>2019 RETURN</v>
      </c>
    </row>
    <row r="2" spans="2:22" ht="16.5" thickBot="1" thickTop="1">
      <c r="B2" s="576" t="s">
        <v>208</v>
      </c>
      <c r="C2" s="577"/>
      <c r="D2" s="577"/>
      <c r="E2" s="577"/>
      <c r="F2" s="577"/>
      <c r="G2" s="577"/>
      <c r="H2" s="577"/>
      <c r="I2" s="577"/>
      <c r="J2" s="577"/>
      <c r="K2" s="577"/>
      <c r="L2" s="577"/>
      <c r="M2" s="577"/>
      <c r="N2" s="577"/>
      <c r="O2" s="577"/>
      <c r="P2" s="577"/>
      <c r="Q2" s="577"/>
      <c r="R2" s="577"/>
      <c r="S2" s="577"/>
      <c r="T2" s="577"/>
      <c r="U2" s="578"/>
      <c r="V2" s="43"/>
    </row>
    <row r="3" spans="2:22" s="156" customFormat="1" ht="12.75" customHeight="1" thickTop="1">
      <c r="B3" s="628" t="s">
        <v>125</v>
      </c>
      <c r="C3" s="611"/>
      <c r="D3" s="611"/>
      <c r="E3" s="611"/>
      <c r="F3" s="611"/>
      <c r="G3" s="612"/>
      <c r="H3" s="149"/>
      <c r="I3" s="611" t="s">
        <v>25</v>
      </c>
      <c r="J3" s="612"/>
      <c r="K3" s="613" t="s">
        <v>73</v>
      </c>
      <c r="L3" s="614"/>
      <c r="M3" s="614"/>
      <c r="N3" s="615"/>
      <c r="O3" s="150"/>
      <c r="P3" s="151"/>
      <c r="Q3" s="152"/>
      <c r="R3" s="152" t="s">
        <v>39</v>
      </c>
      <c r="S3" s="150"/>
      <c r="T3" s="49" t="s">
        <v>130</v>
      </c>
      <c r="U3" s="212"/>
      <c r="V3" s="150"/>
    </row>
    <row r="4" spans="2:22" s="33" customFormat="1" ht="12.75">
      <c r="B4" s="141" t="s">
        <v>42</v>
      </c>
      <c r="C4" s="63" t="s">
        <v>181</v>
      </c>
      <c r="D4" s="63" t="s">
        <v>179</v>
      </c>
      <c r="E4" s="192" t="s">
        <v>178</v>
      </c>
      <c r="F4" s="192" t="s">
        <v>175</v>
      </c>
      <c r="G4" s="64" t="s">
        <v>26</v>
      </c>
      <c r="H4" s="98"/>
      <c r="I4" s="62" t="s">
        <v>27</v>
      </c>
      <c r="J4" s="73" t="s">
        <v>129</v>
      </c>
      <c r="K4" s="76" t="s">
        <v>5</v>
      </c>
      <c r="L4" s="63" t="s">
        <v>32</v>
      </c>
      <c r="M4" s="193" t="s">
        <v>37</v>
      </c>
      <c r="N4" s="194" t="s">
        <v>37</v>
      </c>
      <c r="O4" s="108"/>
      <c r="P4" s="47" t="s">
        <v>69</v>
      </c>
      <c r="Q4" s="51" t="s">
        <v>37</v>
      </c>
      <c r="R4" s="51" t="s">
        <v>41</v>
      </c>
      <c r="S4" s="103"/>
      <c r="T4" s="279" t="s">
        <v>154</v>
      </c>
      <c r="U4" s="213" t="s">
        <v>68</v>
      </c>
      <c r="V4" s="103"/>
    </row>
    <row r="5" spans="2:22" s="33" customFormat="1" ht="12.75">
      <c r="B5" s="142" t="s">
        <v>6</v>
      </c>
      <c r="C5" s="66" t="s">
        <v>58</v>
      </c>
      <c r="D5" s="66" t="s">
        <v>180</v>
      </c>
      <c r="E5" s="66"/>
      <c r="F5" s="67" t="s">
        <v>176</v>
      </c>
      <c r="G5" s="68" t="s">
        <v>8</v>
      </c>
      <c r="H5" s="98"/>
      <c r="I5" s="65" t="s">
        <v>8</v>
      </c>
      <c r="J5" s="74" t="s">
        <v>2</v>
      </c>
      <c r="K5" s="79" t="s">
        <v>128</v>
      </c>
      <c r="L5" s="66" t="s">
        <v>33</v>
      </c>
      <c r="M5" s="80" t="s">
        <v>35</v>
      </c>
      <c r="N5" s="81" t="s">
        <v>36</v>
      </c>
      <c r="O5" s="108"/>
      <c r="P5" s="47" t="s">
        <v>30</v>
      </c>
      <c r="Q5" s="51" t="s">
        <v>38</v>
      </c>
      <c r="R5" s="51" t="s">
        <v>40</v>
      </c>
      <c r="S5" s="103"/>
      <c r="T5" s="279" t="s">
        <v>157</v>
      </c>
      <c r="U5" s="213" t="s">
        <v>30</v>
      </c>
      <c r="V5" s="103"/>
    </row>
    <row r="6" spans="2:22" s="33" customFormat="1" ht="12.75">
      <c r="B6" s="143"/>
      <c r="C6" s="70"/>
      <c r="D6" s="284"/>
      <c r="E6" s="284" t="s">
        <v>177</v>
      </c>
      <c r="F6" s="71" t="s">
        <v>18</v>
      </c>
      <c r="G6" s="72"/>
      <c r="H6" s="99"/>
      <c r="I6" s="69" t="s">
        <v>70</v>
      </c>
      <c r="J6" s="75" t="s">
        <v>70</v>
      </c>
      <c r="K6" s="82" t="s">
        <v>70</v>
      </c>
      <c r="L6" s="70" t="s">
        <v>70</v>
      </c>
      <c r="M6" s="83" t="s">
        <v>10</v>
      </c>
      <c r="N6" s="84" t="s">
        <v>10</v>
      </c>
      <c r="O6" s="109"/>
      <c r="P6" s="48" t="s">
        <v>34</v>
      </c>
      <c r="Q6" s="52" t="s">
        <v>10</v>
      </c>
      <c r="R6" s="52" t="s">
        <v>10</v>
      </c>
      <c r="S6" s="104"/>
      <c r="T6" s="50" t="s">
        <v>34</v>
      </c>
      <c r="U6" s="234" t="s">
        <v>34</v>
      </c>
      <c r="V6" s="104"/>
    </row>
    <row r="7" spans="2:22" s="55" customFormat="1" ht="15" customHeight="1">
      <c r="B7" s="232"/>
      <c r="C7" s="223"/>
      <c r="D7" s="224"/>
      <c r="E7" s="225"/>
      <c r="F7" s="226"/>
      <c r="G7" s="227"/>
      <c r="H7" s="228"/>
      <c r="I7" s="227"/>
      <c r="J7" s="229"/>
      <c r="K7" s="229"/>
      <c r="L7" s="227"/>
      <c r="M7" s="230">
        <f>IF(J7&gt;0,(8760-K7)*100/8760,0)</f>
        <v>0</v>
      </c>
      <c r="N7" s="230">
        <f>IF(J7&gt;0,(8760-L7)*100/8760,0)</f>
        <v>0</v>
      </c>
      <c r="O7" s="228"/>
      <c r="P7" s="229"/>
      <c r="Q7" s="230">
        <f>IF(P7&gt;0,(P7*100)/(F7*8760),)</f>
        <v>0</v>
      </c>
      <c r="R7" s="230">
        <f>IF(P7&gt;0,(P7*100)/(F7*J7),0)</f>
        <v>0</v>
      </c>
      <c r="S7" s="231"/>
      <c r="T7" s="229"/>
      <c r="U7" s="233">
        <f>P7-T7</f>
        <v>0</v>
      </c>
      <c r="V7" s="105"/>
    </row>
    <row r="8" spans="2:22" s="55" customFormat="1" ht="15" customHeight="1">
      <c r="B8" s="145"/>
      <c r="C8" s="118"/>
      <c r="D8" s="202"/>
      <c r="E8" s="204"/>
      <c r="F8" s="205"/>
      <c r="G8" s="206"/>
      <c r="H8" s="207"/>
      <c r="I8" s="206"/>
      <c r="J8" s="208"/>
      <c r="K8" s="208"/>
      <c r="L8" s="206"/>
      <c r="M8" s="209">
        <f aca="true" t="shared" si="0" ref="M8:M40">IF(J8&gt;0,(8760-K8)*100/8760,0)</f>
        <v>0</v>
      </c>
      <c r="N8" s="209">
        <f aca="true" t="shared" si="1" ref="N8:N40">IF(J8&gt;0,(8760-L8)*100/8760,0)</f>
        <v>0</v>
      </c>
      <c r="O8" s="207"/>
      <c r="P8" s="208"/>
      <c r="Q8" s="209">
        <f aca="true" t="shared" si="2" ref="Q8:Q40">IF(P8&gt;0,(P8*100)/(F8*8760),)</f>
        <v>0</v>
      </c>
      <c r="R8" s="209">
        <f aca="true" t="shared" si="3" ref="R8:R40">IF(P8&gt;0,(P8*100)/(F8*J8),0)</f>
        <v>0</v>
      </c>
      <c r="S8" s="210"/>
      <c r="T8" s="208"/>
      <c r="U8" s="214">
        <f aca="true" t="shared" si="4" ref="U8:U40">P8-T8</f>
        <v>0</v>
      </c>
      <c r="V8" s="106"/>
    </row>
    <row r="9" spans="2:22" s="411" customFormat="1" ht="15" customHeight="1">
      <c r="B9" s="418" t="s">
        <v>193</v>
      </c>
      <c r="C9" s="419" t="s">
        <v>261</v>
      </c>
      <c r="D9" s="420" t="s">
        <v>196</v>
      </c>
      <c r="E9" s="421">
        <v>100</v>
      </c>
      <c r="F9" s="422">
        <v>100</v>
      </c>
      <c r="G9" s="423">
        <v>2001</v>
      </c>
      <c r="H9" s="416"/>
      <c r="I9" s="423">
        <v>50000</v>
      </c>
      <c r="J9" s="424">
        <v>8760</v>
      </c>
      <c r="K9" s="424">
        <v>100</v>
      </c>
      <c r="L9" s="423">
        <v>10</v>
      </c>
      <c r="M9" s="414">
        <f t="shared" si="0"/>
        <v>98.85844748858447</v>
      </c>
      <c r="N9" s="414">
        <f t="shared" si="1"/>
        <v>99.88584474885845</v>
      </c>
      <c r="O9" s="416"/>
      <c r="P9" s="424">
        <f>+F9*J9</f>
        <v>876000</v>
      </c>
      <c r="Q9" s="414">
        <f t="shared" si="2"/>
        <v>100</v>
      </c>
      <c r="R9" s="414">
        <f t="shared" si="3"/>
        <v>100</v>
      </c>
      <c r="S9" s="417"/>
      <c r="T9" s="424">
        <f>+P9*0.03</f>
        <v>26280</v>
      </c>
      <c r="U9" s="415">
        <f t="shared" si="4"/>
        <v>849720</v>
      </c>
      <c r="V9" s="488"/>
    </row>
    <row r="10" spans="2:22" s="55" customFormat="1" ht="15" customHeight="1">
      <c r="B10" s="145"/>
      <c r="C10" s="118"/>
      <c r="D10" s="202"/>
      <c r="E10" s="204"/>
      <c r="F10" s="205"/>
      <c r="G10" s="206"/>
      <c r="H10" s="207"/>
      <c r="I10" s="206"/>
      <c r="J10" s="208"/>
      <c r="K10" s="208"/>
      <c r="L10" s="206"/>
      <c r="M10" s="209">
        <f t="shared" si="0"/>
        <v>0</v>
      </c>
      <c r="N10" s="209">
        <f t="shared" si="1"/>
        <v>0</v>
      </c>
      <c r="O10" s="207"/>
      <c r="P10" s="208"/>
      <c r="Q10" s="209">
        <f t="shared" si="2"/>
        <v>0</v>
      </c>
      <c r="R10" s="209">
        <f t="shared" si="3"/>
        <v>0</v>
      </c>
      <c r="S10" s="210"/>
      <c r="T10" s="208"/>
      <c r="U10" s="214">
        <f t="shared" si="4"/>
        <v>0</v>
      </c>
      <c r="V10" s="106"/>
    </row>
    <row r="11" spans="2:22" s="55" customFormat="1" ht="15" customHeight="1">
      <c r="B11" s="145"/>
      <c r="C11" s="118"/>
      <c r="D11" s="202"/>
      <c r="E11" s="204"/>
      <c r="F11" s="205"/>
      <c r="G11" s="206"/>
      <c r="H11" s="207"/>
      <c r="I11" s="206"/>
      <c r="J11" s="208"/>
      <c r="K11" s="208"/>
      <c r="L11" s="206"/>
      <c r="M11" s="209"/>
      <c r="N11" s="209"/>
      <c r="O11" s="207"/>
      <c r="P11" s="208"/>
      <c r="Q11" s="209"/>
      <c r="R11" s="209"/>
      <c r="S11" s="210"/>
      <c r="T11" s="208"/>
      <c r="U11" s="214"/>
      <c r="V11" s="106"/>
    </row>
    <row r="12" spans="2:22" s="55" customFormat="1" ht="15" customHeight="1">
      <c r="B12" s="145"/>
      <c r="C12" s="118"/>
      <c r="D12" s="202"/>
      <c r="E12" s="204"/>
      <c r="F12" s="205"/>
      <c r="G12" s="206"/>
      <c r="H12" s="207"/>
      <c r="I12" s="206"/>
      <c r="J12" s="208"/>
      <c r="K12" s="208"/>
      <c r="L12" s="206"/>
      <c r="M12" s="209"/>
      <c r="N12" s="209"/>
      <c r="O12" s="207"/>
      <c r="P12" s="208"/>
      <c r="Q12" s="209"/>
      <c r="R12" s="209"/>
      <c r="S12" s="210"/>
      <c r="T12" s="208"/>
      <c r="U12" s="214"/>
      <c r="V12" s="106"/>
    </row>
    <row r="13" spans="2:22" s="55" customFormat="1" ht="15" customHeight="1">
      <c r="B13" s="145"/>
      <c r="C13" s="118"/>
      <c r="D13" s="202"/>
      <c r="E13" s="204"/>
      <c r="F13" s="205"/>
      <c r="G13" s="206"/>
      <c r="H13" s="207"/>
      <c r="I13" s="206"/>
      <c r="J13" s="208"/>
      <c r="K13" s="208"/>
      <c r="L13" s="206"/>
      <c r="M13" s="209"/>
      <c r="N13" s="209"/>
      <c r="O13" s="207"/>
      <c r="P13" s="208"/>
      <c r="Q13" s="209"/>
      <c r="R13" s="209"/>
      <c r="S13" s="210"/>
      <c r="T13" s="208"/>
      <c r="U13" s="214"/>
      <c r="V13" s="106"/>
    </row>
    <row r="14" spans="2:22" s="55" customFormat="1" ht="15" customHeight="1">
      <c r="B14" s="145"/>
      <c r="C14" s="118"/>
      <c r="D14" s="202"/>
      <c r="E14" s="204"/>
      <c r="F14" s="205"/>
      <c r="G14" s="206"/>
      <c r="H14" s="207"/>
      <c r="I14" s="206"/>
      <c r="J14" s="208"/>
      <c r="K14" s="208"/>
      <c r="L14" s="206"/>
      <c r="M14" s="209"/>
      <c r="N14" s="209"/>
      <c r="O14" s="207"/>
      <c r="P14" s="208"/>
      <c r="Q14" s="209"/>
      <c r="R14" s="209"/>
      <c r="S14" s="210"/>
      <c r="T14" s="208"/>
      <c r="U14" s="214"/>
      <c r="V14" s="106"/>
    </row>
    <row r="15" spans="2:22" s="55" customFormat="1" ht="15" customHeight="1">
      <c r="B15" s="145"/>
      <c r="C15" s="118"/>
      <c r="D15" s="202"/>
      <c r="E15" s="204"/>
      <c r="F15" s="205"/>
      <c r="G15" s="206"/>
      <c r="H15" s="207"/>
      <c r="I15" s="206"/>
      <c r="J15" s="208"/>
      <c r="K15" s="208"/>
      <c r="L15" s="206"/>
      <c r="M15" s="209"/>
      <c r="N15" s="209"/>
      <c r="O15" s="207"/>
      <c r="P15" s="208"/>
      <c r="Q15" s="209"/>
      <c r="R15" s="209"/>
      <c r="S15" s="210"/>
      <c r="T15" s="208"/>
      <c r="U15" s="214"/>
      <c r="V15" s="106"/>
    </row>
    <row r="16" spans="2:22" s="55" customFormat="1" ht="15" customHeight="1">
      <c r="B16" s="145"/>
      <c r="C16" s="118"/>
      <c r="D16" s="202"/>
      <c r="E16" s="204"/>
      <c r="F16" s="205"/>
      <c r="G16" s="206"/>
      <c r="H16" s="207"/>
      <c r="I16" s="206"/>
      <c r="J16" s="208"/>
      <c r="K16" s="208"/>
      <c r="L16" s="206"/>
      <c r="M16" s="209"/>
      <c r="N16" s="209"/>
      <c r="O16" s="207"/>
      <c r="P16" s="208"/>
      <c r="Q16" s="209"/>
      <c r="R16" s="209"/>
      <c r="S16" s="210"/>
      <c r="T16" s="208"/>
      <c r="U16" s="214"/>
      <c r="V16" s="106"/>
    </row>
    <row r="17" spans="2:22" s="55" customFormat="1" ht="15" customHeight="1">
      <c r="B17" s="145"/>
      <c r="C17" s="118"/>
      <c r="D17" s="202"/>
      <c r="E17" s="204"/>
      <c r="F17" s="205"/>
      <c r="G17" s="206"/>
      <c r="H17" s="207"/>
      <c r="I17" s="206"/>
      <c r="J17" s="208"/>
      <c r="K17" s="208"/>
      <c r="L17" s="206"/>
      <c r="M17" s="209"/>
      <c r="N17" s="209"/>
      <c r="O17" s="207"/>
      <c r="P17" s="208"/>
      <c r="Q17" s="209"/>
      <c r="R17" s="209"/>
      <c r="S17" s="210"/>
      <c r="T17" s="208"/>
      <c r="U17" s="214"/>
      <c r="V17" s="106"/>
    </row>
    <row r="18" spans="2:22" s="55" customFormat="1" ht="15" customHeight="1">
      <c r="B18" s="145"/>
      <c r="C18" s="118"/>
      <c r="D18" s="202"/>
      <c r="E18" s="204"/>
      <c r="F18" s="205"/>
      <c r="G18" s="206"/>
      <c r="H18" s="207"/>
      <c r="I18" s="206"/>
      <c r="J18" s="208"/>
      <c r="K18" s="208"/>
      <c r="L18" s="206"/>
      <c r="M18" s="209"/>
      <c r="N18" s="209"/>
      <c r="O18" s="207"/>
      <c r="P18" s="208"/>
      <c r="Q18" s="209"/>
      <c r="R18" s="209"/>
      <c r="S18" s="210"/>
      <c r="T18" s="208"/>
      <c r="U18" s="214"/>
      <c r="V18" s="106"/>
    </row>
    <row r="19" spans="2:22" s="55" customFormat="1" ht="15" customHeight="1">
      <c r="B19" s="145"/>
      <c r="C19" s="118"/>
      <c r="D19" s="202"/>
      <c r="E19" s="204"/>
      <c r="F19" s="205"/>
      <c r="G19" s="206"/>
      <c r="H19" s="207"/>
      <c r="I19" s="206"/>
      <c r="J19" s="208"/>
      <c r="K19" s="208"/>
      <c r="L19" s="206"/>
      <c r="M19" s="209"/>
      <c r="N19" s="209"/>
      <c r="O19" s="207"/>
      <c r="P19" s="208"/>
      <c r="Q19" s="209"/>
      <c r="R19" s="209"/>
      <c r="S19" s="210"/>
      <c r="T19" s="208"/>
      <c r="U19" s="214"/>
      <c r="V19" s="106"/>
    </row>
    <row r="20" spans="2:22" s="55" customFormat="1" ht="15" customHeight="1">
      <c r="B20" s="145"/>
      <c r="C20" s="118"/>
      <c r="D20" s="202"/>
      <c r="E20" s="204"/>
      <c r="F20" s="205"/>
      <c r="G20" s="206"/>
      <c r="H20" s="207"/>
      <c r="I20" s="206"/>
      <c r="J20" s="208"/>
      <c r="K20" s="208"/>
      <c r="L20" s="206"/>
      <c r="M20" s="209"/>
      <c r="N20" s="209"/>
      <c r="O20" s="207"/>
      <c r="P20" s="208"/>
      <c r="Q20" s="209"/>
      <c r="R20" s="209"/>
      <c r="S20" s="210"/>
      <c r="T20" s="208"/>
      <c r="U20" s="214"/>
      <c r="V20" s="106"/>
    </row>
    <row r="21" spans="2:22" s="55" customFormat="1" ht="15" customHeight="1">
      <c r="B21" s="145"/>
      <c r="C21" s="118"/>
      <c r="D21" s="202"/>
      <c r="E21" s="204"/>
      <c r="F21" s="205"/>
      <c r="G21" s="206"/>
      <c r="H21" s="207"/>
      <c r="I21" s="206"/>
      <c r="J21" s="208"/>
      <c r="K21" s="208"/>
      <c r="L21" s="206"/>
      <c r="M21" s="209"/>
      <c r="N21" s="209"/>
      <c r="O21" s="207"/>
      <c r="P21" s="208"/>
      <c r="Q21" s="209"/>
      <c r="R21" s="209"/>
      <c r="S21" s="210"/>
      <c r="T21" s="208"/>
      <c r="U21" s="214"/>
      <c r="V21" s="106"/>
    </row>
    <row r="22" spans="2:22" s="55" customFormat="1" ht="15" customHeight="1">
      <c r="B22" s="145"/>
      <c r="C22" s="118"/>
      <c r="D22" s="202"/>
      <c r="E22" s="204"/>
      <c r="F22" s="205"/>
      <c r="G22" s="206"/>
      <c r="H22" s="207"/>
      <c r="I22" s="206"/>
      <c r="J22" s="208"/>
      <c r="K22" s="208"/>
      <c r="L22" s="206"/>
      <c r="M22" s="209"/>
      <c r="N22" s="209"/>
      <c r="O22" s="207"/>
      <c r="P22" s="208"/>
      <c r="Q22" s="209"/>
      <c r="R22" s="209"/>
      <c r="S22" s="210"/>
      <c r="T22" s="208"/>
      <c r="U22" s="214"/>
      <c r="V22" s="106"/>
    </row>
    <row r="23" spans="2:22" s="55" customFormat="1" ht="15" customHeight="1">
      <c r="B23" s="145"/>
      <c r="C23" s="118"/>
      <c r="D23" s="202"/>
      <c r="E23" s="204"/>
      <c r="F23" s="205"/>
      <c r="G23" s="206"/>
      <c r="H23" s="207"/>
      <c r="I23" s="206"/>
      <c r="J23" s="208"/>
      <c r="K23" s="208"/>
      <c r="L23" s="206"/>
      <c r="M23" s="209">
        <f t="shared" si="0"/>
        <v>0</v>
      </c>
      <c r="N23" s="209">
        <f t="shared" si="1"/>
        <v>0</v>
      </c>
      <c r="O23" s="207"/>
      <c r="P23" s="208"/>
      <c r="Q23" s="209">
        <f t="shared" si="2"/>
        <v>0</v>
      </c>
      <c r="R23" s="209">
        <f t="shared" si="3"/>
        <v>0</v>
      </c>
      <c r="S23" s="210"/>
      <c r="T23" s="208"/>
      <c r="U23" s="214">
        <f t="shared" si="4"/>
        <v>0</v>
      </c>
      <c r="V23" s="106"/>
    </row>
    <row r="24" spans="2:22" s="55" customFormat="1" ht="15" customHeight="1">
      <c r="B24" s="145"/>
      <c r="C24" s="118"/>
      <c r="D24" s="202"/>
      <c r="E24" s="204"/>
      <c r="F24" s="205"/>
      <c r="G24" s="206"/>
      <c r="H24" s="207"/>
      <c r="I24" s="206"/>
      <c r="J24" s="208"/>
      <c r="K24" s="208"/>
      <c r="L24" s="206"/>
      <c r="M24" s="209">
        <f t="shared" si="0"/>
        <v>0</v>
      </c>
      <c r="N24" s="209">
        <f t="shared" si="1"/>
        <v>0</v>
      </c>
      <c r="O24" s="207"/>
      <c r="P24" s="208"/>
      <c r="Q24" s="209">
        <f t="shared" si="2"/>
        <v>0</v>
      </c>
      <c r="R24" s="209">
        <f t="shared" si="3"/>
        <v>0</v>
      </c>
      <c r="S24" s="210"/>
      <c r="T24" s="208"/>
      <c r="U24" s="214">
        <f t="shared" si="4"/>
        <v>0</v>
      </c>
      <c r="V24" s="106"/>
    </row>
    <row r="25" spans="2:22" s="55" customFormat="1" ht="15" customHeight="1">
      <c r="B25" s="145"/>
      <c r="C25" s="118"/>
      <c r="D25" s="202"/>
      <c r="E25" s="204"/>
      <c r="F25" s="205"/>
      <c r="G25" s="206"/>
      <c r="H25" s="207"/>
      <c r="I25" s="206"/>
      <c r="J25" s="208"/>
      <c r="K25" s="208"/>
      <c r="L25" s="206"/>
      <c r="M25" s="209">
        <f t="shared" si="0"/>
        <v>0</v>
      </c>
      <c r="N25" s="209">
        <f t="shared" si="1"/>
        <v>0</v>
      </c>
      <c r="O25" s="207"/>
      <c r="P25" s="208"/>
      <c r="Q25" s="209">
        <f t="shared" si="2"/>
        <v>0</v>
      </c>
      <c r="R25" s="209">
        <f t="shared" si="3"/>
        <v>0</v>
      </c>
      <c r="S25" s="210"/>
      <c r="T25" s="208"/>
      <c r="U25" s="214">
        <f t="shared" si="4"/>
        <v>0</v>
      </c>
      <c r="V25" s="106"/>
    </row>
    <row r="26" spans="2:22" s="55" customFormat="1" ht="15" customHeight="1">
      <c r="B26" s="145"/>
      <c r="C26" s="118"/>
      <c r="D26" s="202"/>
      <c r="E26" s="204"/>
      <c r="F26" s="205"/>
      <c r="G26" s="206"/>
      <c r="H26" s="207"/>
      <c r="I26" s="206"/>
      <c r="J26" s="208"/>
      <c r="K26" s="208"/>
      <c r="L26" s="206"/>
      <c r="M26" s="209">
        <f t="shared" si="0"/>
        <v>0</v>
      </c>
      <c r="N26" s="209">
        <f t="shared" si="1"/>
        <v>0</v>
      </c>
      <c r="O26" s="207"/>
      <c r="P26" s="208"/>
      <c r="Q26" s="209">
        <f t="shared" si="2"/>
        <v>0</v>
      </c>
      <c r="R26" s="209">
        <f t="shared" si="3"/>
        <v>0</v>
      </c>
      <c r="S26" s="210"/>
      <c r="T26" s="208"/>
      <c r="U26" s="214">
        <f t="shared" si="4"/>
        <v>0</v>
      </c>
      <c r="V26" s="106"/>
    </row>
    <row r="27" spans="2:22" s="55" customFormat="1" ht="15" customHeight="1">
      <c r="B27" s="145"/>
      <c r="C27" s="118"/>
      <c r="D27" s="202"/>
      <c r="E27" s="204"/>
      <c r="F27" s="205"/>
      <c r="G27" s="206"/>
      <c r="H27" s="207"/>
      <c r="I27" s="206"/>
      <c r="J27" s="208"/>
      <c r="K27" s="208"/>
      <c r="L27" s="206"/>
      <c r="M27" s="209">
        <f t="shared" si="0"/>
        <v>0</v>
      </c>
      <c r="N27" s="209">
        <f t="shared" si="1"/>
        <v>0</v>
      </c>
      <c r="O27" s="207"/>
      <c r="P27" s="208"/>
      <c r="Q27" s="209">
        <f t="shared" si="2"/>
        <v>0</v>
      </c>
      <c r="R27" s="209">
        <f t="shared" si="3"/>
        <v>0</v>
      </c>
      <c r="S27" s="210"/>
      <c r="T27" s="208"/>
      <c r="U27" s="214">
        <f t="shared" si="4"/>
        <v>0</v>
      </c>
      <c r="V27" s="106"/>
    </row>
    <row r="28" spans="2:22" s="55" customFormat="1" ht="15" customHeight="1">
      <c r="B28" s="145"/>
      <c r="C28" s="118"/>
      <c r="D28" s="202"/>
      <c r="E28" s="204"/>
      <c r="F28" s="205"/>
      <c r="G28" s="206"/>
      <c r="H28" s="207"/>
      <c r="I28" s="206"/>
      <c r="J28" s="208"/>
      <c r="K28" s="208"/>
      <c r="L28" s="206"/>
      <c r="M28" s="209">
        <f t="shared" si="0"/>
        <v>0</v>
      </c>
      <c r="N28" s="209">
        <f t="shared" si="1"/>
        <v>0</v>
      </c>
      <c r="O28" s="207"/>
      <c r="P28" s="208"/>
      <c r="Q28" s="209">
        <f t="shared" si="2"/>
        <v>0</v>
      </c>
      <c r="R28" s="209">
        <f t="shared" si="3"/>
        <v>0</v>
      </c>
      <c r="S28" s="210"/>
      <c r="T28" s="208"/>
      <c r="U28" s="214">
        <f t="shared" si="4"/>
        <v>0</v>
      </c>
      <c r="V28" s="106"/>
    </row>
    <row r="29" spans="2:22" s="55" customFormat="1" ht="15" customHeight="1">
      <c r="B29" s="145"/>
      <c r="C29" s="118"/>
      <c r="D29" s="202"/>
      <c r="E29" s="204"/>
      <c r="F29" s="205"/>
      <c r="G29" s="206"/>
      <c r="H29" s="207"/>
      <c r="I29" s="206"/>
      <c r="J29" s="208"/>
      <c r="K29" s="208"/>
      <c r="L29" s="206"/>
      <c r="M29" s="209">
        <f t="shared" si="0"/>
        <v>0</v>
      </c>
      <c r="N29" s="209">
        <f t="shared" si="1"/>
        <v>0</v>
      </c>
      <c r="O29" s="207"/>
      <c r="P29" s="208"/>
      <c r="Q29" s="209">
        <f t="shared" si="2"/>
        <v>0</v>
      </c>
      <c r="R29" s="209">
        <f t="shared" si="3"/>
        <v>0</v>
      </c>
      <c r="S29" s="210"/>
      <c r="T29" s="208"/>
      <c r="U29" s="214">
        <f t="shared" si="4"/>
        <v>0</v>
      </c>
      <c r="V29" s="106"/>
    </row>
    <row r="30" spans="2:22" s="55" customFormat="1" ht="15" customHeight="1">
      <c r="B30" s="145"/>
      <c r="C30" s="118"/>
      <c r="D30" s="202"/>
      <c r="E30" s="204"/>
      <c r="F30" s="205"/>
      <c r="G30" s="206"/>
      <c r="H30" s="207"/>
      <c r="I30" s="206"/>
      <c r="J30" s="208"/>
      <c r="K30" s="208"/>
      <c r="L30" s="206"/>
      <c r="M30" s="209">
        <f t="shared" si="0"/>
        <v>0</v>
      </c>
      <c r="N30" s="209">
        <f t="shared" si="1"/>
        <v>0</v>
      </c>
      <c r="O30" s="207"/>
      <c r="P30" s="208"/>
      <c r="Q30" s="209">
        <f t="shared" si="2"/>
        <v>0</v>
      </c>
      <c r="R30" s="209">
        <f t="shared" si="3"/>
        <v>0</v>
      </c>
      <c r="S30" s="210"/>
      <c r="T30" s="208"/>
      <c r="U30" s="214">
        <f t="shared" si="4"/>
        <v>0</v>
      </c>
      <c r="V30" s="106"/>
    </row>
    <row r="31" spans="2:22" s="55" customFormat="1" ht="15" customHeight="1">
      <c r="B31" s="145"/>
      <c r="C31" s="118"/>
      <c r="D31" s="202"/>
      <c r="E31" s="204"/>
      <c r="F31" s="205"/>
      <c r="G31" s="206"/>
      <c r="H31" s="207"/>
      <c r="I31" s="206"/>
      <c r="J31" s="208"/>
      <c r="K31" s="208"/>
      <c r="L31" s="206"/>
      <c r="M31" s="209">
        <f t="shared" si="0"/>
        <v>0</v>
      </c>
      <c r="N31" s="209">
        <f t="shared" si="1"/>
        <v>0</v>
      </c>
      <c r="O31" s="207"/>
      <c r="P31" s="208"/>
      <c r="Q31" s="209">
        <f t="shared" si="2"/>
        <v>0</v>
      </c>
      <c r="R31" s="209">
        <f t="shared" si="3"/>
        <v>0</v>
      </c>
      <c r="S31" s="210"/>
      <c r="T31" s="208"/>
      <c r="U31" s="214">
        <f t="shared" si="4"/>
        <v>0</v>
      </c>
      <c r="V31" s="106"/>
    </row>
    <row r="32" spans="2:22" s="55" customFormat="1" ht="15" customHeight="1">
      <c r="B32" s="145"/>
      <c r="C32" s="118"/>
      <c r="D32" s="202"/>
      <c r="E32" s="204"/>
      <c r="F32" s="205"/>
      <c r="G32" s="206"/>
      <c r="H32" s="207"/>
      <c r="I32" s="206"/>
      <c r="J32" s="208"/>
      <c r="K32" s="208"/>
      <c r="L32" s="206"/>
      <c r="M32" s="209">
        <f t="shared" si="0"/>
        <v>0</v>
      </c>
      <c r="N32" s="209">
        <f t="shared" si="1"/>
        <v>0</v>
      </c>
      <c r="O32" s="207"/>
      <c r="P32" s="208"/>
      <c r="Q32" s="209">
        <f t="shared" si="2"/>
        <v>0</v>
      </c>
      <c r="R32" s="209">
        <f t="shared" si="3"/>
        <v>0</v>
      </c>
      <c r="S32" s="210"/>
      <c r="T32" s="208"/>
      <c r="U32" s="214">
        <f t="shared" si="4"/>
        <v>0</v>
      </c>
      <c r="V32" s="106"/>
    </row>
    <row r="33" spans="2:22" s="55" customFormat="1" ht="15" customHeight="1">
      <c r="B33" s="145"/>
      <c r="C33" s="118"/>
      <c r="D33" s="202"/>
      <c r="E33" s="204"/>
      <c r="F33" s="205"/>
      <c r="G33" s="206"/>
      <c r="H33" s="207"/>
      <c r="I33" s="206"/>
      <c r="J33" s="208"/>
      <c r="K33" s="208"/>
      <c r="L33" s="206"/>
      <c r="M33" s="209">
        <f t="shared" si="0"/>
        <v>0</v>
      </c>
      <c r="N33" s="209">
        <f t="shared" si="1"/>
        <v>0</v>
      </c>
      <c r="O33" s="207"/>
      <c r="P33" s="208"/>
      <c r="Q33" s="209">
        <f t="shared" si="2"/>
        <v>0</v>
      </c>
      <c r="R33" s="209">
        <f t="shared" si="3"/>
        <v>0</v>
      </c>
      <c r="S33" s="210"/>
      <c r="T33" s="208"/>
      <c r="U33" s="214">
        <f t="shared" si="4"/>
        <v>0</v>
      </c>
      <c r="V33" s="106"/>
    </row>
    <row r="34" spans="2:22" s="55" customFormat="1" ht="15" customHeight="1">
      <c r="B34" s="145"/>
      <c r="C34" s="118"/>
      <c r="D34" s="202"/>
      <c r="E34" s="204"/>
      <c r="F34" s="205"/>
      <c r="G34" s="206"/>
      <c r="H34" s="207"/>
      <c r="I34" s="206"/>
      <c r="J34" s="208"/>
      <c r="K34" s="208"/>
      <c r="L34" s="206"/>
      <c r="M34" s="209">
        <f t="shared" si="0"/>
        <v>0</v>
      </c>
      <c r="N34" s="209">
        <f t="shared" si="1"/>
        <v>0</v>
      </c>
      <c r="O34" s="207"/>
      <c r="P34" s="208"/>
      <c r="Q34" s="209">
        <f t="shared" si="2"/>
        <v>0</v>
      </c>
      <c r="R34" s="209">
        <f t="shared" si="3"/>
        <v>0</v>
      </c>
      <c r="S34" s="210"/>
      <c r="T34" s="208"/>
      <c r="U34" s="214">
        <f t="shared" si="4"/>
        <v>0</v>
      </c>
      <c r="V34" s="106"/>
    </row>
    <row r="35" spans="2:22" s="55" customFormat="1" ht="15" customHeight="1">
      <c r="B35" s="145"/>
      <c r="C35" s="118"/>
      <c r="D35" s="202"/>
      <c r="E35" s="204"/>
      <c r="F35" s="205"/>
      <c r="G35" s="206"/>
      <c r="H35" s="207"/>
      <c r="I35" s="206"/>
      <c r="J35" s="208"/>
      <c r="K35" s="208"/>
      <c r="L35" s="206"/>
      <c r="M35" s="209">
        <f t="shared" si="0"/>
        <v>0</v>
      </c>
      <c r="N35" s="209">
        <f t="shared" si="1"/>
        <v>0</v>
      </c>
      <c r="O35" s="207"/>
      <c r="P35" s="208"/>
      <c r="Q35" s="209">
        <f t="shared" si="2"/>
        <v>0</v>
      </c>
      <c r="R35" s="209">
        <f t="shared" si="3"/>
        <v>0</v>
      </c>
      <c r="S35" s="210"/>
      <c r="T35" s="208"/>
      <c r="U35" s="214">
        <f t="shared" si="4"/>
        <v>0</v>
      </c>
      <c r="V35" s="106"/>
    </row>
    <row r="36" spans="2:22" s="55" customFormat="1" ht="15" customHeight="1">
      <c r="B36" s="145"/>
      <c r="C36" s="118"/>
      <c r="D36" s="202"/>
      <c r="E36" s="204"/>
      <c r="F36" s="205"/>
      <c r="G36" s="206"/>
      <c r="H36" s="207"/>
      <c r="I36" s="206"/>
      <c r="J36" s="208"/>
      <c r="K36" s="208"/>
      <c r="L36" s="206"/>
      <c r="M36" s="209">
        <f t="shared" si="0"/>
        <v>0</v>
      </c>
      <c r="N36" s="209">
        <f t="shared" si="1"/>
        <v>0</v>
      </c>
      <c r="O36" s="207"/>
      <c r="P36" s="208"/>
      <c r="Q36" s="209">
        <f t="shared" si="2"/>
        <v>0</v>
      </c>
      <c r="R36" s="209">
        <f t="shared" si="3"/>
        <v>0</v>
      </c>
      <c r="S36" s="210"/>
      <c r="T36" s="208"/>
      <c r="U36" s="214">
        <f t="shared" si="4"/>
        <v>0</v>
      </c>
      <c r="V36" s="106"/>
    </row>
    <row r="37" spans="2:22" s="55" customFormat="1" ht="15" customHeight="1">
      <c r="B37" s="145"/>
      <c r="C37" s="118"/>
      <c r="D37" s="202"/>
      <c r="E37" s="204"/>
      <c r="F37" s="205"/>
      <c r="G37" s="206"/>
      <c r="H37" s="207"/>
      <c r="I37" s="206"/>
      <c r="J37" s="208"/>
      <c r="K37" s="208"/>
      <c r="L37" s="206"/>
      <c r="M37" s="209">
        <f t="shared" si="0"/>
        <v>0</v>
      </c>
      <c r="N37" s="209">
        <f t="shared" si="1"/>
        <v>0</v>
      </c>
      <c r="O37" s="207"/>
      <c r="P37" s="208"/>
      <c r="Q37" s="209">
        <f t="shared" si="2"/>
        <v>0</v>
      </c>
      <c r="R37" s="209">
        <f t="shared" si="3"/>
        <v>0</v>
      </c>
      <c r="S37" s="210"/>
      <c r="T37" s="208"/>
      <c r="U37" s="214">
        <f t="shared" si="4"/>
        <v>0</v>
      </c>
      <c r="V37" s="106"/>
    </row>
    <row r="38" spans="2:22" s="55" customFormat="1" ht="15" customHeight="1">
      <c r="B38" s="145"/>
      <c r="C38" s="118"/>
      <c r="D38" s="202"/>
      <c r="E38" s="204"/>
      <c r="F38" s="205"/>
      <c r="G38" s="206"/>
      <c r="H38" s="207"/>
      <c r="I38" s="206"/>
      <c r="J38" s="208"/>
      <c r="K38" s="208"/>
      <c r="L38" s="206"/>
      <c r="M38" s="209">
        <f t="shared" si="0"/>
        <v>0</v>
      </c>
      <c r="N38" s="209">
        <f t="shared" si="1"/>
        <v>0</v>
      </c>
      <c r="O38" s="207"/>
      <c r="P38" s="208"/>
      <c r="Q38" s="209">
        <f t="shared" si="2"/>
        <v>0</v>
      </c>
      <c r="R38" s="209">
        <f t="shared" si="3"/>
        <v>0</v>
      </c>
      <c r="S38" s="210"/>
      <c r="T38" s="208"/>
      <c r="U38" s="214">
        <f t="shared" si="4"/>
        <v>0</v>
      </c>
      <c r="V38" s="106"/>
    </row>
    <row r="39" spans="2:22" s="55" customFormat="1" ht="15" customHeight="1">
      <c r="B39" s="145"/>
      <c r="C39" s="118"/>
      <c r="D39" s="202"/>
      <c r="E39" s="204"/>
      <c r="F39" s="205"/>
      <c r="G39" s="206"/>
      <c r="H39" s="207"/>
      <c r="I39" s="206"/>
      <c r="J39" s="208"/>
      <c r="K39" s="208"/>
      <c r="L39" s="206"/>
      <c r="M39" s="209">
        <f t="shared" si="0"/>
        <v>0</v>
      </c>
      <c r="N39" s="209">
        <f t="shared" si="1"/>
        <v>0</v>
      </c>
      <c r="O39" s="207"/>
      <c r="P39" s="208"/>
      <c r="Q39" s="209">
        <f t="shared" si="2"/>
        <v>0</v>
      </c>
      <c r="R39" s="209">
        <f t="shared" si="3"/>
        <v>0</v>
      </c>
      <c r="S39" s="210"/>
      <c r="T39" s="208"/>
      <c r="U39" s="214">
        <f t="shared" si="4"/>
        <v>0</v>
      </c>
      <c r="V39" s="106"/>
    </row>
    <row r="40" spans="2:22" s="55" customFormat="1" ht="15" customHeight="1">
      <c r="B40" s="145"/>
      <c r="C40" s="118"/>
      <c r="D40" s="202"/>
      <c r="E40" s="204"/>
      <c r="F40" s="205"/>
      <c r="G40" s="206"/>
      <c r="H40" s="207"/>
      <c r="I40" s="206"/>
      <c r="J40" s="208"/>
      <c r="K40" s="208"/>
      <c r="L40" s="206"/>
      <c r="M40" s="209">
        <f t="shared" si="0"/>
        <v>0</v>
      </c>
      <c r="N40" s="209">
        <f t="shared" si="1"/>
        <v>0</v>
      </c>
      <c r="O40" s="207"/>
      <c r="P40" s="208"/>
      <c r="Q40" s="209">
        <f t="shared" si="2"/>
        <v>0</v>
      </c>
      <c r="R40" s="209">
        <f t="shared" si="3"/>
        <v>0</v>
      </c>
      <c r="S40" s="210"/>
      <c r="T40" s="208"/>
      <c r="U40" s="214">
        <f t="shared" si="4"/>
        <v>0</v>
      </c>
      <c r="V40" s="106"/>
    </row>
    <row r="41" spans="2:22" s="55" customFormat="1" ht="15" customHeight="1" thickBot="1">
      <c r="B41" s="146"/>
      <c r="C41" s="122"/>
      <c r="D41" s="203"/>
      <c r="E41" s="215"/>
      <c r="F41" s="216"/>
      <c r="G41" s="217"/>
      <c r="H41" s="218"/>
      <c r="I41" s="217"/>
      <c r="J41" s="219"/>
      <c r="K41" s="219"/>
      <c r="L41" s="217"/>
      <c r="M41" s="220">
        <f>IF(J41&gt;0,(8760-K41-L41)*100/8760,0)</f>
        <v>0</v>
      </c>
      <c r="N41" s="220">
        <f>IF(J41&gt;0,(8760-L41)*100/8760,0)</f>
        <v>0</v>
      </c>
      <c r="O41" s="218"/>
      <c r="P41" s="219"/>
      <c r="Q41" s="220">
        <f>IF(P41&gt;0,(P41*100)/(F41*8760),)</f>
        <v>0</v>
      </c>
      <c r="R41" s="220">
        <f>IF(P41&gt;0,(P41*100)/(F41*J41),0)</f>
        <v>0</v>
      </c>
      <c r="S41" s="221"/>
      <c r="T41" s="219"/>
      <c r="U41" s="222">
        <f>P41-T41</f>
        <v>0</v>
      </c>
      <c r="V41" s="107"/>
    </row>
    <row r="42" ht="13.5" thickTop="1"/>
    <row r="43" ht="12.75">
      <c r="B43" s="199"/>
    </row>
    <row r="44" spans="2:4" ht="12.75">
      <c r="B44" s="277" t="str">
        <f>+'1 Company Data'!B49</f>
        <v>Issue 6 Updated 2020-09-03</v>
      </c>
      <c r="D44" s="198" t="s">
        <v>133</v>
      </c>
    </row>
    <row r="45" ht="12.75">
      <c r="D45" s="198" t="s">
        <v>134</v>
      </c>
    </row>
    <row r="46" ht="12.75">
      <c r="D46" s="278" t="s">
        <v>149</v>
      </c>
    </row>
    <row r="47" ht="12.75">
      <c r="D47" s="33"/>
    </row>
    <row r="48" ht="12.75">
      <c r="D48" s="198" t="s">
        <v>131</v>
      </c>
    </row>
    <row r="49" ht="12.75">
      <c r="D49" s="198" t="s">
        <v>135</v>
      </c>
    </row>
    <row r="50" ht="12.75">
      <c r="D50" s="278" t="s">
        <v>150</v>
      </c>
    </row>
    <row r="51" ht="12.75">
      <c r="D51" s="198" t="s">
        <v>136</v>
      </c>
    </row>
    <row r="52" ht="12.75">
      <c r="D52" s="278" t="s">
        <v>151</v>
      </c>
    </row>
    <row r="53" ht="12.75">
      <c r="D53" s="198"/>
    </row>
    <row r="54" ht="12.75">
      <c r="E54" s="198"/>
    </row>
    <row r="55" ht="12.75">
      <c r="E55" s="198"/>
    </row>
    <row r="56" ht="12.75">
      <c r="E56" s="198"/>
    </row>
    <row r="57" ht="12.75">
      <c r="E57" s="198"/>
    </row>
    <row r="58" ht="12.75">
      <c r="E58" s="198"/>
    </row>
    <row r="59" ht="12.75">
      <c r="E59" s="198"/>
    </row>
    <row r="60" ht="12.75">
      <c r="E60" s="198"/>
    </row>
    <row r="61" ht="12.75">
      <c r="E61" s="198"/>
    </row>
    <row r="62" ht="12.75">
      <c r="E62" s="198"/>
    </row>
  </sheetData>
  <sheetProtection/>
  <mergeCells count="4">
    <mergeCell ref="B3:G3"/>
    <mergeCell ref="I3:J3"/>
    <mergeCell ref="K3:N3"/>
    <mergeCell ref="B2:U2"/>
  </mergeCells>
  <printOptions/>
  <pageMargins left="0.3937007874015748" right="0.3937007874015748" top="0.984251968503937" bottom="0.984251968503937" header="0.5118110236220472" footer="0.5118110236220472"/>
  <pageSetup fitToHeight="1" fitToWidth="1"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sheetPr>
    <pageSetUpPr fitToPage="1"/>
  </sheetPr>
  <dimension ref="B1:V62"/>
  <sheetViews>
    <sheetView zoomScalePageLayoutView="0" workbookViewId="0" topLeftCell="A1">
      <pane xSplit="3" topLeftCell="G1" activePane="topRight" state="frozen"/>
      <selection pane="topLeft" activeCell="A1" sqref="A1"/>
      <selection pane="topRight" activeCell="K14" sqref="K14"/>
    </sheetView>
  </sheetViews>
  <sheetFormatPr defaultColWidth="9.140625" defaultRowHeight="12.75"/>
  <cols>
    <col min="1" max="1" width="1.421875" style="1" customWidth="1"/>
    <col min="2" max="2" width="9.140625" style="33" customWidth="1"/>
    <col min="3" max="3" width="30.00390625" style="1" customWidth="1"/>
    <col min="4" max="4" width="24.421875" style="1" customWidth="1"/>
    <col min="5" max="5" width="23.421875" style="33" customWidth="1"/>
    <col min="6" max="6" width="12.28125" style="196" customWidth="1"/>
    <col min="7" max="7" width="12.28125" style="1" customWidth="1"/>
    <col min="8" max="8" width="1.7109375" style="1" customWidth="1"/>
    <col min="9" max="9" width="12.28125" style="1" customWidth="1"/>
    <col min="10" max="11" width="12.28125" style="38" customWidth="1"/>
    <col min="12" max="12" width="12.28125" style="1" customWidth="1"/>
    <col min="13" max="14" width="12.28125" style="39" customWidth="1"/>
    <col min="15" max="15" width="1.28515625" style="1" customWidth="1"/>
    <col min="16" max="16" width="12.28125" style="38" customWidth="1"/>
    <col min="17" max="18" width="12.28125" style="39" customWidth="1"/>
    <col min="19" max="19" width="1.28515625" style="38" customWidth="1"/>
    <col min="20" max="20" width="12.28125" style="38" customWidth="1"/>
    <col min="21" max="21" width="12.28125" style="40" customWidth="1"/>
    <col min="22" max="22" width="1.28515625" style="38" customWidth="1"/>
    <col min="23" max="16384" width="9.140625" style="1" customWidth="1"/>
  </cols>
  <sheetData>
    <row r="1" ht="14.25" thickBot="1">
      <c r="B1" s="296" t="str">
        <f>+'1 Company Data'!Q2</f>
        <v>2019 RETURN</v>
      </c>
    </row>
    <row r="2" spans="2:22" ht="16.5" thickBot="1" thickTop="1">
      <c r="B2" s="576" t="s">
        <v>170</v>
      </c>
      <c r="C2" s="577" t="s">
        <v>124</v>
      </c>
      <c r="D2" s="577" t="s">
        <v>153</v>
      </c>
      <c r="E2" s="577"/>
      <c r="F2" s="577"/>
      <c r="G2" s="577"/>
      <c r="H2" s="577"/>
      <c r="I2" s="577"/>
      <c r="J2" s="577"/>
      <c r="K2" s="577"/>
      <c r="L2" s="577"/>
      <c r="M2" s="577"/>
      <c r="N2" s="577"/>
      <c r="O2" s="577"/>
      <c r="P2" s="577"/>
      <c r="Q2" s="577"/>
      <c r="R2" s="577"/>
      <c r="S2" s="577"/>
      <c r="T2" s="577"/>
      <c r="U2" s="578"/>
      <c r="V2" s="43"/>
    </row>
    <row r="3" spans="2:22" s="156" customFormat="1" ht="12.75" customHeight="1" thickTop="1">
      <c r="B3" s="628" t="s">
        <v>125</v>
      </c>
      <c r="C3" s="611"/>
      <c r="D3" s="611"/>
      <c r="E3" s="611"/>
      <c r="F3" s="611"/>
      <c r="G3" s="612"/>
      <c r="H3" s="149"/>
      <c r="I3" s="616" t="s">
        <v>25</v>
      </c>
      <c r="J3" s="612"/>
      <c r="K3" s="613" t="s">
        <v>73</v>
      </c>
      <c r="L3" s="614"/>
      <c r="M3" s="614"/>
      <c r="N3" s="615"/>
      <c r="O3" s="150"/>
      <c r="P3" s="151"/>
      <c r="Q3" s="152"/>
      <c r="R3" s="152" t="s">
        <v>39</v>
      </c>
      <c r="S3" s="150"/>
      <c r="T3" s="49" t="s">
        <v>130</v>
      </c>
      <c r="U3" s="212"/>
      <c r="V3" s="150"/>
    </row>
    <row r="4" spans="2:22" s="540" customFormat="1" ht="18" customHeight="1">
      <c r="B4" s="541" t="s">
        <v>42</v>
      </c>
      <c r="C4" s="542" t="s">
        <v>182</v>
      </c>
      <c r="D4" s="543" t="s">
        <v>184</v>
      </c>
      <c r="E4" s="543" t="s">
        <v>185</v>
      </c>
      <c r="F4" s="543" t="s">
        <v>37</v>
      </c>
      <c r="G4" s="544" t="s">
        <v>26</v>
      </c>
      <c r="H4" s="527"/>
      <c r="I4" s="545" t="s">
        <v>27</v>
      </c>
      <c r="J4" s="546" t="s">
        <v>129</v>
      </c>
      <c r="K4" s="547" t="s">
        <v>5</v>
      </c>
      <c r="L4" s="542" t="s">
        <v>32</v>
      </c>
      <c r="M4" s="548" t="s">
        <v>37</v>
      </c>
      <c r="N4" s="549" t="s">
        <v>37</v>
      </c>
      <c r="O4" s="534"/>
      <c r="P4" s="535" t="s">
        <v>69</v>
      </c>
      <c r="Q4" s="536" t="s">
        <v>37</v>
      </c>
      <c r="R4" s="536" t="s">
        <v>41</v>
      </c>
      <c r="S4" s="537"/>
      <c r="T4" s="538" t="s">
        <v>154</v>
      </c>
      <c r="U4" s="539" t="s">
        <v>68</v>
      </c>
      <c r="V4" s="537"/>
    </row>
    <row r="5" spans="2:22" s="540" customFormat="1" ht="33.75" customHeight="1">
      <c r="B5" s="524" t="s">
        <v>6</v>
      </c>
      <c r="C5" s="523" t="s">
        <v>183</v>
      </c>
      <c r="D5" s="523" t="s">
        <v>187</v>
      </c>
      <c r="E5" s="523" t="s">
        <v>192</v>
      </c>
      <c r="F5" s="525" t="s">
        <v>3</v>
      </c>
      <c r="G5" s="526" t="s">
        <v>8</v>
      </c>
      <c r="H5" s="527"/>
      <c r="I5" s="528" t="s">
        <v>8</v>
      </c>
      <c r="J5" s="529" t="s">
        <v>2</v>
      </c>
      <c r="K5" s="530" t="s">
        <v>128</v>
      </c>
      <c r="L5" s="531" t="s">
        <v>33</v>
      </c>
      <c r="M5" s="532" t="s">
        <v>35</v>
      </c>
      <c r="N5" s="533" t="s">
        <v>36</v>
      </c>
      <c r="O5" s="534"/>
      <c r="P5" s="535" t="s">
        <v>30</v>
      </c>
      <c r="Q5" s="536" t="s">
        <v>38</v>
      </c>
      <c r="R5" s="536" t="s">
        <v>40</v>
      </c>
      <c r="S5" s="537"/>
      <c r="T5" s="538" t="s">
        <v>157</v>
      </c>
      <c r="U5" s="539" t="s">
        <v>30</v>
      </c>
      <c r="V5" s="537"/>
    </row>
    <row r="6" spans="2:22" s="33" customFormat="1" ht="15">
      <c r="B6" s="143"/>
      <c r="C6" s="70"/>
      <c r="D6" s="70"/>
      <c r="E6" s="284" t="s">
        <v>186</v>
      </c>
      <c r="F6" s="71" t="s">
        <v>18</v>
      </c>
      <c r="G6" s="72"/>
      <c r="H6" s="99"/>
      <c r="I6" s="69" t="s">
        <v>70</v>
      </c>
      <c r="J6" s="75" t="s">
        <v>70</v>
      </c>
      <c r="K6" s="82" t="s">
        <v>70</v>
      </c>
      <c r="L6" s="70" t="s">
        <v>70</v>
      </c>
      <c r="M6" s="83" t="s">
        <v>10</v>
      </c>
      <c r="N6" s="84" t="s">
        <v>10</v>
      </c>
      <c r="O6" s="109"/>
      <c r="P6" s="48" t="s">
        <v>34</v>
      </c>
      <c r="Q6" s="52" t="s">
        <v>10</v>
      </c>
      <c r="R6" s="52" t="s">
        <v>10</v>
      </c>
      <c r="S6" s="104"/>
      <c r="T6" s="50" t="s">
        <v>34</v>
      </c>
      <c r="U6" s="234" t="s">
        <v>34</v>
      </c>
      <c r="V6" s="104"/>
    </row>
    <row r="7" spans="2:22" s="55" customFormat="1" ht="15" customHeight="1">
      <c r="B7" s="232"/>
      <c r="C7" s="223"/>
      <c r="D7" s="224"/>
      <c r="E7" s="225"/>
      <c r="F7" s="226"/>
      <c r="G7" s="227"/>
      <c r="H7" s="228"/>
      <c r="I7" s="227"/>
      <c r="J7" s="229"/>
      <c r="K7" s="208"/>
      <c r="L7" s="206"/>
      <c r="M7" s="209">
        <f>IF(J7&gt;0,(8760-K7)*100/8760,0)</f>
        <v>0</v>
      </c>
      <c r="N7" s="209">
        <f>IF(J7&gt;0,(8760-L7)*100/8760,0)</f>
        <v>0</v>
      </c>
      <c r="O7" s="228"/>
      <c r="P7" s="229"/>
      <c r="Q7" s="230">
        <f>IF(P7&gt;0,(P7*100)/(F7*8760),)</f>
        <v>0</v>
      </c>
      <c r="R7" s="230">
        <f>IF(P7&gt;0,(P7*100)/(F7*J7),0)</f>
        <v>0</v>
      </c>
      <c r="S7" s="231"/>
      <c r="T7" s="229"/>
      <c r="U7" s="233">
        <f>P7-T7</f>
        <v>0</v>
      </c>
      <c r="V7" s="105"/>
    </row>
    <row r="8" spans="2:22" s="55" customFormat="1" ht="15" customHeight="1">
      <c r="B8" s="145"/>
      <c r="C8" s="118"/>
      <c r="D8" s="202"/>
      <c r="E8" s="204"/>
      <c r="F8" s="205"/>
      <c r="G8" s="206"/>
      <c r="H8" s="207"/>
      <c r="I8" s="206"/>
      <c r="J8" s="208"/>
      <c r="K8" s="208"/>
      <c r="L8" s="206"/>
      <c r="M8" s="209">
        <f>IF(J8&gt;0,(8760-K8)*100/8760,0)</f>
        <v>0</v>
      </c>
      <c r="N8" s="209">
        <f>IF(J8&gt;0,(8760-L8)*100/8760,0)</f>
        <v>0</v>
      </c>
      <c r="O8" s="207"/>
      <c r="P8" s="208"/>
      <c r="Q8" s="209">
        <f>IF(P8&gt;0,(P8*100)/(F8*8760),)</f>
        <v>0</v>
      </c>
      <c r="R8" s="209">
        <f>IF(P8&gt;0,(P8*100)/(F8*J8),0)</f>
        <v>0</v>
      </c>
      <c r="S8" s="210"/>
      <c r="T8" s="208"/>
      <c r="U8" s="214">
        <f aca="true" t="shared" si="0" ref="U8:U40">P8-T8</f>
        <v>0</v>
      </c>
      <c r="V8" s="106"/>
    </row>
    <row r="9" spans="2:22" s="411" customFormat="1" ht="15" customHeight="1">
      <c r="B9" s="418" t="s">
        <v>193</v>
      </c>
      <c r="C9" s="419" t="s">
        <v>262</v>
      </c>
      <c r="D9" s="420" t="s">
        <v>197</v>
      </c>
      <c r="E9" s="421">
        <v>1000</v>
      </c>
      <c r="F9" s="422">
        <v>10</v>
      </c>
      <c r="G9" s="423">
        <v>2001</v>
      </c>
      <c r="H9" s="416"/>
      <c r="I9" s="423">
        <v>50000</v>
      </c>
      <c r="J9" s="424">
        <v>8760</v>
      </c>
      <c r="K9" s="424">
        <v>100</v>
      </c>
      <c r="L9" s="423">
        <v>10</v>
      </c>
      <c r="M9" s="414">
        <f>IF(J9&gt;0,(8760-K9)*100/8760,0)</f>
        <v>98.85844748858447</v>
      </c>
      <c r="N9" s="414">
        <f>IF(J9&gt;0,(8760-L9)*100/8760,0)</f>
        <v>99.88584474885845</v>
      </c>
      <c r="O9" s="416"/>
      <c r="P9" s="424">
        <f>+F9*J9</f>
        <v>87600</v>
      </c>
      <c r="Q9" s="414">
        <f>IF(P9&gt;0,(P9*100)/(F9*8760),)</f>
        <v>100</v>
      </c>
      <c r="R9" s="414">
        <f>IF(P9&gt;0,(P9*100)/(F9*J9),0)</f>
        <v>100</v>
      </c>
      <c r="S9" s="417"/>
      <c r="T9" s="424">
        <f>+P9*0.03</f>
        <v>2628</v>
      </c>
      <c r="U9" s="415">
        <f t="shared" si="0"/>
        <v>84972</v>
      </c>
      <c r="V9" s="488"/>
    </row>
    <row r="10" spans="2:22" s="55" customFormat="1" ht="15" customHeight="1">
      <c r="B10" s="145"/>
      <c r="C10" s="118"/>
      <c r="D10" s="202"/>
      <c r="E10" s="204"/>
      <c r="F10" s="205"/>
      <c r="G10" s="206"/>
      <c r="H10" s="207"/>
      <c r="I10" s="206"/>
      <c r="J10" s="208"/>
      <c r="K10" s="208"/>
      <c r="L10" s="206"/>
      <c r="M10" s="209">
        <f>IF(J10&gt;0,(8760-K10)*100/8760,0)</f>
        <v>0</v>
      </c>
      <c r="N10" s="209">
        <f>IF(J10&gt;0,(8760-L10)*100/8760,0)</f>
        <v>0</v>
      </c>
      <c r="O10" s="207"/>
      <c r="P10" s="208"/>
      <c r="Q10" s="209">
        <f>IF(P10&gt;0,(P10*100)/(F10*8760),)</f>
        <v>0</v>
      </c>
      <c r="R10" s="209">
        <f>IF(P10&gt;0,(P10*100)/(F10*J10),0)</f>
        <v>0</v>
      </c>
      <c r="S10" s="210"/>
      <c r="T10" s="208"/>
      <c r="U10" s="214">
        <f t="shared" si="0"/>
        <v>0</v>
      </c>
      <c r="V10" s="106"/>
    </row>
    <row r="11" spans="2:22" s="55" customFormat="1" ht="15" customHeight="1">
      <c r="B11" s="145"/>
      <c r="C11" s="118"/>
      <c r="D11" s="202"/>
      <c r="E11" s="204"/>
      <c r="F11" s="205"/>
      <c r="G11" s="206"/>
      <c r="H11" s="207"/>
      <c r="I11" s="206"/>
      <c r="J11" s="208"/>
      <c r="K11" s="208"/>
      <c r="L11" s="206"/>
      <c r="M11" s="209"/>
      <c r="N11" s="209"/>
      <c r="O11" s="207"/>
      <c r="P11" s="208"/>
      <c r="Q11" s="209"/>
      <c r="R11" s="209"/>
      <c r="S11" s="210"/>
      <c r="T11" s="208"/>
      <c r="U11" s="214"/>
      <c r="V11" s="106"/>
    </row>
    <row r="12" spans="2:22" s="55" customFormat="1" ht="15" customHeight="1">
      <c r="B12" s="145"/>
      <c r="C12" s="118"/>
      <c r="D12" s="202"/>
      <c r="E12" s="204"/>
      <c r="F12" s="205"/>
      <c r="G12" s="206"/>
      <c r="H12" s="207"/>
      <c r="I12" s="206"/>
      <c r="J12" s="208"/>
      <c r="K12" s="208"/>
      <c r="L12" s="206"/>
      <c r="M12" s="209"/>
      <c r="N12" s="209"/>
      <c r="O12" s="207"/>
      <c r="P12" s="208"/>
      <c r="Q12" s="209"/>
      <c r="R12" s="209"/>
      <c r="S12" s="210"/>
      <c r="T12" s="208"/>
      <c r="U12" s="214"/>
      <c r="V12" s="106"/>
    </row>
    <row r="13" spans="2:22" s="55" customFormat="1" ht="15" customHeight="1">
      <c r="B13" s="145"/>
      <c r="C13" s="118"/>
      <c r="D13" s="202"/>
      <c r="E13" s="204"/>
      <c r="F13" s="205"/>
      <c r="G13" s="206"/>
      <c r="H13" s="207"/>
      <c r="I13" s="206"/>
      <c r="J13" s="208"/>
      <c r="K13" s="208"/>
      <c r="L13" s="206"/>
      <c r="M13" s="209"/>
      <c r="N13" s="209"/>
      <c r="O13" s="207"/>
      <c r="P13" s="208"/>
      <c r="Q13" s="209"/>
      <c r="R13" s="209"/>
      <c r="S13" s="210"/>
      <c r="T13" s="208"/>
      <c r="U13" s="214"/>
      <c r="V13" s="106"/>
    </row>
    <row r="14" spans="2:22" s="55" customFormat="1" ht="15" customHeight="1">
      <c r="B14" s="145"/>
      <c r="C14" s="118"/>
      <c r="D14" s="202"/>
      <c r="E14" s="204"/>
      <c r="F14" s="205"/>
      <c r="G14" s="206"/>
      <c r="H14" s="207"/>
      <c r="I14" s="206"/>
      <c r="J14" s="208"/>
      <c r="K14" s="208"/>
      <c r="L14" s="206"/>
      <c r="M14" s="209"/>
      <c r="N14" s="209"/>
      <c r="O14" s="207"/>
      <c r="P14" s="208"/>
      <c r="Q14" s="209"/>
      <c r="R14" s="209"/>
      <c r="S14" s="210"/>
      <c r="T14" s="208"/>
      <c r="U14" s="214"/>
      <c r="V14" s="106"/>
    </row>
    <row r="15" spans="2:22" s="55" customFormat="1" ht="15" customHeight="1">
      <c r="B15" s="145"/>
      <c r="C15" s="118"/>
      <c r="D15" s="202"/>
      <c r="E15" s="204"/>
      <c r="F15" s="205"/>
      <c r="G15" s="206"/>
      <c r="H15" s="207"/>
      <c r="I15" s="206"/>
      <c r="J15" s="208"/>
      <c r="K15" s="208"/>
      <c r="L15" s="206"/>
      <c r="M15" s="209"/>
      <c r="N15" s="209"/>
      <c r="O15" s="207"/>
      <c r="P15" s="208"/>
      <c r="Q15" s="209"/>
      <c r="R15" s="209"/>
      <c r="S15" s="210"/>
      <c r="T15" s="208"/>
      <c r="U15" s="214"/>
      <c r="V15" s="106"/>
    </row>
    <row r="16" spans="2:22" s="55" customFormat="1" ht="15" customHeight="1">
      <c r="B16" s="145"/>
      <c r="C16" s="118"/>
      <c r="D16" s="202"/>
      <c r="E16" s="204"/>
      <c r="F16" s="205"/>
      <c r="G16" s="206"/>
      <c r="H16" s="207"/>
      <c r="I16" s="206"/>
      <c r="J16" s="208"/>
      <c r="K16" s="208"/>
      <c r="L16" s="206"/>
      <c r="M16" s="209"/>
      <c r="N16" s="209"/>
      <c r="O16" s="207"/>
      <c r="P16" s="208"/>
      <c r="Q16" s="209"/>
      <c r="R16" s="209"/>
      <c r="S16" s="210"/>
      <c r="T16" s="208"/>
      <c r="U16" s="214"/>
      <c r="V16" s="106"/>
    </row>
    <row r="17" spans="2:22" s="55" customFormat="1" ht="15" customHeight="1">
      <c r="B17" s="145"/>
      <c r="C17" s="118"/>
      <c r="D17" s="202"/>
      <c r="E17" s="204"/>
      <c r="F17" s="205"/>
      <c r="G17" s="206"/>
      <c r="H17" s="207"/>
      <c r="I17" s="206"/>
      <c r="J17" s="208"/>
      <c r="K17" s="208"/>
      <c r="L17" s="206"/>
      <c r="M17" s="209"/>
      <c r="N17" s="209"/>
      <c r="O17" s="207"/>
      <c r="P17" s="208"/>
      <c r="Q17" s="209"/>
      <c r="R17" s="209"/>
      <c r="S17" s="210"/>
      <c r="T17" s="208"/>
      <c r="U17" s="214"/>
      <c r="V17" s="106"/>
    </row>
    <row r="18" spans="2:22" s="55" customFormat="1" ht="15" customHeight="1">
      <c r="B18" s="145"/>
      <c r="C18" s="118"/>
      <c r="D18" s="202"/>
      <c r="E18" s="204"/>
      <c r="F18" s="205"/>
      <c r="G18" s="206"/>
      <c r="H18" s="207"/>
      <c r="I18" s="206"/>
      <c r="J18" s="208"/>
      <c r="K18" s="208"/>
      <c r="L18" s="206"/>
      <c r="M18" s="209"/>
      <c r="N18" s="209"/>
      <c r="O18" s="207"/>
      <c r="P18" s="208"/>
      <c r="Q18" s="209"/>
      <c r="R18" s="209"/>
      <c r="S18" s="210"/>
      <c r="T18" s="208"/>
      <c r="U18" s="214"/>
      <c r="V18" s="106"/>
    </row>
    <row r="19" spans="2:22" s="55" customFormat="1" ht="15" customHeight="1">
      <c r="B19" s="145"/>
      <c r="C19" s="118"/>
      <c r="D19" s="202"/>
      <c r="E19" s="204"/>
      <c r="F19" s="205"/>
      <c r="G19" s="206"/>
      <c r="H19" s="207"/>
      <c r="I19" s="206"/>
      <c r="J19" s="208"/>
      <c r="K19" s="208"/>
      <c r="L19" s="206"/>
      <c r="M19" s="209"/>
      <c r="N19" s="209"/>
      <c r="O19" s="207"/>
      <c r="P19" s="208"/>
      <c r="Q19" s="209"/>
      <c r="R19" s="209"/>
      <c r="S19" s="210"/>
      <c r="T19" s="208"/>
      <c r="U19" s="214"/>
      <c r="V19" s="106"/>
    </row>
    <row r="20" spans="2:22" s="55" customFormat="1" ht="15" customHeight="1">
      <c r="B20" s="145"/>
      <c r="C20" s="118"/>
      <c r="D20" s="202"/>
      <c r="E20" s="204"/>
      <c r="F20" s="205"/>
      <c r="G20" s="206"/>
      <c r="H20" s="207"/>
      <c r="I20" s="206"/>
      <c r="J20" s="208"/>
      <c r="K20" s="208"/>
      <c r="L20" s="206"/>
      <c r="M20" s="209"/>
      <c r="N20" s="209"/>
      <c r="O20" s="207"/>
      <c r="P20" s="208"/>
      <c r="Q20" s="209"/>
      <c r="R20" s="209"/>
      <c r="S20" s="210"/>
      <c r="T20" s="208"/>
      <c r="U20" s="214"/>
      <c r="V20" s="106"/>
    </row>
    <row r="21" spans="2:22" s="55" customFormat="1" ht="15" customHeight="1">
      <c r="B21" s="145"/>
      <c r="C21" s="118"/>
      <c r="D21" s="202"/>
      <c r="E21" s="204"/>
      <c r="F21" s="205"/>
      <c r="G21" s="206"/>
      <c r="H21" s="207"/>
      <c r="I21" s="206"/>
      <c r="J21" s="208"/>
      <c r="K21" s="208"/>
      <c r="L21" s="206"/>
      <c r="M21" s="209"/>
      <c r="N21" s="209"/>
      <c r="O21" s="207"/>
      <c r="P21" s="208"/>
      <c r="Q21" s="209"/>
      <c r="R21" s="209"/>
      <c r="S21" s="210"/>
      <c r="T21" s="208"/>
      <c r="U21" s="214"/>
      <c r="V21" s="106"/>
    </row>
    <row r="22" spans="2:22" s="55" customFormat="1" ht="15" customHeight="1">
      <c r="B22" s="145"/>
      <c r="C22" s="118"/>
      <c r="D22" s="202"/>
      <c r="E22" s="204"/>
      <c r="F22" s="205"/>
      <c r="G22" s="206"/>
      <c r="H22" s="207"/>
      <c r="I22" s="206"/>
      <c r="J22" s="208"/>
      <c r="K22" s="208"/>
      <c r="L22" s="206"/>
      <c r="M22" s="209"/>
      <c r="N22" s="209"/>
      <c r="O22" s="207"/>
      <c r="P22" s="208"/>
      <c r="Q22" s="209"/>
      <c r="R22" s="209"/>
      <c r="S22" s="210"/>
      <c r="T22" s="208"/>
      <c r="U22" s="214"/>
      <c r="V22" s="106"/>
    </row>
    <row r="23" spans="2:22" s="55" customFormat="1" ht="15" customHeight="1">
      <c r="B23" s="145"/>
      <c r="C23" s="118"/>
      <c r="D23" s="202"/>
      <c r="E23" s="204"/>
      <c r="F23" s="205"/>
      <c r="G23" s="206"/>
      <c r="H23" s="207"/>
      <c r="I23" s="206"/>
      <c r="J23" s="208"/>
      <c r="K23" s="208"/>
      <c r="L23" s="206"/>
      <c r="M23" s="209">
        <f aca="true" t="shared" si="1" ref="M23:M40">IF(J23&gt;0,(8760-K23)*100/8760,0)</f>
        <v>0</v>
      </c>
      <c r="N23" s="209">
        <f aca="true" t="shared" si="2" ref="N23:N41">IF(J23&gt;0,(8760-L23)*100/8760,0)</f>
        <v>0</v>
      </c>
      <c r="O23" s="207"/>
      <c r="P23" s="208"/>
      <c r="Q23" s="209">
        <f aca="true" t="shared" si="3" ref="Q23:Q41">IF(P23&gt;0,(P23*100)/(F23*8760),)</f>
        <v>0</v>
      </c>
      <c r="R23" s="209">
        <f aca="true" t="shared" si="4" ref="R23:R41">IF(P23&gt;0,(P23*100)/(F23*J23),0)</f>
        <v>0</v>
      </c>
      <c r="S23" s="210"/>
      <c r="T23" s="208"/>
      <c r="U23" s="214">
        <f t="shared" si="0"/>
        <v>0</v>
      </c>
      <c r="V23" s="106"/>
    </row>
    <row r="24" spans="2:22" s="55" customFormat="1" ht="15" customHeight="1">
      <c r="B24" s="145"/>
      <c r="C24" s="118"/>
      <c r="D24" s="202"/>
      <c r="E24" s="204"/>
      <c r="F24" s="205"/>
      <c r="G24" s="206"/>
      <c r="H24" s="207"/>
      <c r="I24" s="206"/>
      <c r="J24" s="208"/>
      <c r="K24" s="208"/>
      <c r="L24" s="206"/>
      <c r="M24" s="209">
        <f t="shared" si="1"/>
        <v>0</v>
      </c>
      <c r="N24" s="209">
        <f t="shared" si="2"/>
        <v>0</v>
      </c>
      <c r="O24" s="207"/>
      <c r="P24" s="208"/>
      <c r="Q24" s="209">
        <f t="shared" si="3"/>
        <v>0</v>
      </c>
      <c r="R24" s="209">
        <f t="shared" si="4"/>
        <v>0</v>
      </c>
      <c r="S24" s="210"/>
      <c r="T24" s="208"/>
      <c r="U24" s="214">
        <f t="shared" si="0"/>
        <v>0</v>
      </c>
      <c r="V24" s="106"/>
    </row>
    <row r="25" spans="2:22" s="55" customFormat="1" ht="15" customHeight="1">
      <c r="B25" s="145"/>
      <c r="C25" s="118"/>
      <c r="D25" s="202"/>
      <c r="E25" s="204"/>
      <c r="F25" s="205"/>
      <c r="G25" s="206"/>
      <c r="H25" s="207"/>
      <c r="I25" s="206"/>
      <c r="J25" s="208"/>
      <c r="K25" s="208"/>
      <c r="L25" s="206"/>
      <c r="M25" s="209">
        <f t="shared" si="1"/>
        <v>0</v>
      </c>
      <c r="N25" s="209">
        <f t="shared" si="2"/>
        <v>0</v>
      </c>
      <c r="O25" s="207"/>
      <c r="P25" s="208"/>
      <c r="Q25" s="209">
        <f t="shared" si="3"/>
        <v>0</v>
      </c>
      <c r="R25" s="209">
        <f t="shared" si="4"/>
        <v>0</v>
      </c>
      <c r="S25" s="210"/>
      <c r="T25" s="208"/>
      <c r="U25" s="214">
        <f t="shared" si="0"/>
        <v>0</v>
      </c>
      <c r="V25" s="106"/>
    </row>
    <row r="26" spans="2:22" s="55" customFormat="1" ht="15" customHeight="1">
      <c r="B26" s="145"/>
      <c r="C26" s="118"/>
      <c r="D26" s="202"/>
      <c r="E26" s="204"/>
      <c r="F26" s="205"/>
      <c r="G26" s="206"/>
      <c r="H26" s="207"/>
      <c r="I26" s="206"/>
      <c r="J26" s="208"/>
      <c r="K26" s="208"/>
      <c r="L26" s="206"/>
      <c r="M26" s="209">
        <f t="shared" si="1"/>
        <v>0</v>
      </c>
      <c r="N26" s="209">
        <f t="shared" si="2"/>
        <v>0</v>
      </c>
      <c r="O26" s="207"/>
      <c r="P26" s="208"/>
      <c r="Q26" s="209">
        <f t="shared" si="3"/>
        <v>0</v>
      </c>
      <c r="R26" s="209">
        <f t="shared" si="4"/>
        <v>0</v>
      </c>
      <c r="S26" s="210"/>
      <c r="T26" s="208"/>
      <c r="U26" s="214">
        <f t="shared" si="0"/>
        <v>0</v>
      </c>
      <c r="V26" s="106"/>
    </row>
    <row r="27" spans="2:22" s="55" customFormat="1" ht="15" customHeight="1">
      <c r="B27" s="145"/>
      <c r="C27" s="118"/>
      <c r="D27" s="202"/>
      <c r="E27" s="204"/>
      <c r="F27" s="205"/>
      <c r="G27" s="206"/>
      <c r="H27" s="207"/>
      <c r="I27" s="206"/>
      <c r="J27" s="208"/>
      <c r="K27" s="208"/>
      <c r="L27" s="206"/>
      <c r="M27" s="209">
        <f t="shared" si="1"/>
        <v>0</v>
      </c>
      <c r="N27" s="209">
        <f t="shared" si="2"/>
        <v>0</v>
      </c>
      <c r="O27" s="207"/>
      <c r="P27" s="208"/>
      <c r="Q27" s="209">
        <f t="shared" si="3"/>
        <v>0</v>
      </c>
      <c r="R27" s="209">
        <f t="shared" si="4"/>
        <v>0</v>
      </c>
      <c r="S27" s="210"/>
      <c r="T27" s="208"/>
      <c r="U27" s="214">
        <f t="shared" si="0"/>
        <v>0</v>
      </c>
      <c r="V27" s="106"/>
    </row>
    <row r="28" spans="2:22" s="55" customFormat="1" ht="15" customHeight="1">
      <c r="B28" s="145"/>
      <c r="C28" s="118"/>
      <c r="D28" s="202"/>
      <c r="E28" s="204"/>
      <c r="F28" s="205"/>
      <c r="G28" s="206"/>
      <c r="H28" s="207"/>
      <c r="I28" s="206"/>
      <c r="J28" s="208"/>
      <c r="K28" s="208"/>
      <c r="L28" s="206"/>
      <c r="M28" s="209">
        <f t="shared" si="1"/>
        <v>0</v>
      </c>
      <c r="N28" s="209">
        <f t="shared" si="2"/>
        <v>0</v>
      </c>
      <c r="O28" s="207"/>
      <c r="P28" s="208"/>
      <c r="Q28" s="209">
        <f t="shared" si="3"/>
        <v>0</v>
      </c>
      <c r="R28" s="209">
        <f t="shared" si="4"/>
        <v>0</v>
      </c>
      <c r="S28" s="210"/>
      <c r="T28" s="208"/>
      <c r="U28" s="214">
        <f t="shared" si="0"/>
        <v>0</v>
      </c>
      <c r="V28" s="106"/>
    </row>
    <row r="29" spans="2:22" s="55" customFormat="1" ht="15" customHeight="1">
      <c r="B29" s="145"/>
      <c r="C29" s="118"/>
      <c r="D29" s="202"/>
      <c r="E29" s="204"/>
      <c r="F29" s="205"/>
      <c r="G29" s="206"/>
      <c r="H29" s="207"/>
      <c r="I29" s="206"/>
      <c r="J29" s="208"/>
      <c r="K29" s="208"/>
      <c r="L29" s="206"/>
      <c r="M29" s="209">
        <f t="shared" si="1"/>
        <v>0</v>
      </c>
      <c r="N29" s="209">
        <f t="shared" si="2"/>
        <v>0</v>
      </c>
      <c r="O29" s="207"/>
      <c r="P29" s="208"/>
      <c r="Q29" s="209">
        <f t="shared" si="3"/>
        <v>0</v>
      </c>
      <c r="R29" s="209">
        <f t="shared" si="4"/>
        <v>0</v>
      </c>
      <c r="S29" s="210"/>
      <c r="T29" s="208"/>
      <c r="U29" s="214">
        <f t="shared" si="0"/>
        <v>0</v>
      </c>
      <c r="V29" s="106"/>
    </row>
    <row r="30" spans="2:22" s="55" customFormat="1" ht="15" customHeight="1">
      <c r="B30" s="145"/>
      <c r="C30" s="118"/>
      <c r="D30" s="202"/>
      <c r="E30" s="204"/>
      <c r="F30" s="205"/>
      <c r="G30" s="206"/>
      <c r="H30" s="207"/>
      <c r="I30" s="206"/>
      <c r="J30" s="208"/>
      <c r="K30" s="208"/>
      <c r="L30" s="206"/>
      <c r="M30" s="209">
        <f t="shared" si="1"/>
        <v>0</v>
      </c>
      <c r="N30" s="209">
        <f t="shared" si="2"/>
        <v>0</v>
      </c>
      <c r="O30" s="207"/>
      <c r="P30" s="208"/>
      <c r="Q30" s="209">
        <f t="shared" si="3"/>
        <v>0</v>
      </c>
      <c r="R30" s="209">
        <f t="shared" si="4"/>
        <v>0</v>
      </c>
      <c r="S30" s="210"/>
      <c r="T30" s="208"/>
      <c r="U30" s="214">
        <f t="shared" si="0"/>
        <v>0</v>
      </c>
      <c r="V30" s="106"/>
    </row>
    <row r="31" spans="2:22" s="55" customFormat="1" ht="15" customHeight="1">
      <c r="B31" s="145"/>
      <c r="C31" s="118"/>
      <c r="D31" s="202"/>
      <c r="E31" s="204"/>
      <c r="F31" s="205"/>
      <c r="G31" s="206"/>
      <c r="H31" s="207"/>
      <c r="I31" s="206"/>
      <c r="J31" s="208"/>
      <c r="K31" s="208"/>
      <c r="L31" s="206"/>
      <c r="M31" s="209">
        <f t="shared" si="1"/>
        <v>0</v>
      </c>
      <c r="N31" s="209">
        <f t="shared" si="2"/>
        <v>0</v>
      </c>
      <c r="O31" s="207"/>
      <c r="P31" s="208"/>
      <c r="Q31" s="209">
        <f t="shared" si="3"/>
        <v>0</v>
      </c>
      <c r="R31" s="209">
        <f t="shared" si="4"/>
        <v>0</v>
      </c>
      <c r="S31" s="210"/>
      <c r="T31" s="208"/>
      <c r="U31" s="214">
        <f t="shared" si="0"/>
        <v>0</v>
      </c>
      <c r="V31" s="106"/>
    </row>
    <row r="32" spans="2:22" s="55" customFormat="1" ht="15" customHeight="1">
      <c r="B32" s="145"/>
      <c r="C32" s="118"/>
      <c r="D32" s="202"/>
      <c r="E32" s="204"/>
      <c r="F32" s="205"/>
      <c r="G32" s="206"/>
      <c r="H32" s="207"/>
      <c r="I32" s="206"/>
      <c r="J32" s="208"/>
      <c r="K32" s="208"/>
      <c r="L32" s="206"/>
      <c r="M32" s="209">
        <f t="shared" si="1"/>
        <v>0</v>
      </c>
      <c r="N32" s="209">
        <f t="shared" si="2"/>
        <v>0</v>
      </c>
      <c r="O32" s="207"/>
      <c r="P32" s="208"/>
      <c r="Q32" s="209">
        <f t="shared" si="3"/>
        <v>0</v>
      </c>
      <c r="R32" s="209">
        <f t="shared" si="4"/>
        <v>0</v>
      </c>
      <c r="S32" s="210"/>
      <c r="T32" s="208"/>
      <c r="U32" s="214">
        <f t="shared" si="0"/>
        <v>0</v>
      </c>
      <c r="V32" s="106"/>
    </row>
    <row r="33" spans="2:22" s="55" customFormat="1" ht="15" customHeight="1">
      <c r="B33" s="145"/>
      <c r="C33" s="118"/>
      <c r="D33" s="202"/>
      <c r="E33" s="204"/>
      <c r="F33" s="205"/>
      <c r="G33" s="206"/>
      <c r="H33" s="207"/>
      <c r="I33" s="206"/>
      <c r="J33" s="208"/>
      <c r="K33" s="208"/>
      <c r="L33" s="206"/>
      <c r="M33" s="209">
        <f t="shared" si="1"/>
        <v>0</v>
      </c>
      <c r="N33" s="209">
        <f t="shared" si="2"/>
        <v>0</v>
      </c>
      <c r="O33" s="207"/>
      <c r="P33" s="208"/>
      <c r="Q33" s="209">
        <f t="shared" si="3"/>
        <v>0</v>
      </c>
      <c r="R33" s="209">
        <f t="shared" si="4"/>
        <v>0</v>
      </c>
      <c r="S33" s="210"/>
      <c r="T33" s="208"/>
      <c r="U33" s="214">
        <f t="shared" si="0"/>
        <v>0</v>
      </c>
      <c r="V33" s="106"/>
    </row>
    <row r="34" spans="2:22" s="55" customFormat="1" ht="15" customHeight="1">
      <c r="B34" s="145"/>
      <c r="C34" s="118"/>
      <c r="D34" s="202"/>
      <c r="E34" s="204"/>
      <c r="F34" s="205"/>
      <c r="G34" s="206"/>
      <c r="H34" s="207"/>
      <c r="I34" s="206"/>
      <c r="J34" s="208"/>
      <c r="K34" s="208"/>
      <c r="L34" s="206"/>
      <c r="M34" s="209">
        <f t="shared" si="1"/>
        <v>0</v>
      </c>
      <c r="N34" s="209">
        <f t="shared" si="2"/>
        <v>0</v>
      </c>
      <c r="O34" s="207"/>
      <c r="P34" s="208"/>
      <c r="Q34" s="209">
        <f t="shared" si="3"/>
        <v>0</v>
      </c>
      <c r="R34" s="209">
        <f t="shared" si="4"/>
        <v>0</v>
      </c>
      <c r="S34" s="210"/>
      <c r="T34" s="208"/>
      <c r="U34" s="214">
        <f t="shared" si="0"/>
        <v>0</v>
      </c>
      <c r="V34" s="106"/>
    </row>
    <row r="35" spans="2:22" s="55" customFormat="1" ht="15" customHeight="1">
      <c r="B35" s="145"/>
      <c r="C35" s="118"/>
      <c r="D35" s="202"/>
      <c r="E35" s="204"/>
      <c r="F35" s="205"/>
      <c r="G35" s="206"/>
      <c r="H35" s="207"/>
      <c r="I35" s="206"/>
      <c r="J35" s="208"/>
      <c r="K35" s="208"/>
      <c r="L35" s="206"/>
      <c r="M35" s="209">
        <f t="shared" si="1"/>
        <v>0</v>
      </c>
      <c r="N35" s="209">
        <f t="shared" si="2"/>
        <v>0</v>
      </c>
      <c r="O35" s="207"/>
      <c r="P35" s="208"/>
      <c r="Q35" s="209">
        <f t="shared" si="3"/>
        <v>0</v>
      </c>
      <c r="R35" s="209">
        <f t="shared" si="4"/>
        <v>0</v>
      </c>
      <c r="S35" s="210"/>
      <c r="T35" s="208"/>
      <c r="U35" s="214">
        <f t="shared" si="0"/>
        <v>0</v>
      </c>
      <c r="V35" s="106"/>
    </row>
    <row r="36" spans="2:22" s="55" customFormat="1" ht="15" customHeight="1">
      <c r="B36" s="145"/>
      <c r="C36" s="118"/>
      <c r="D36" s="202"/>
      <c r="E36" s="204"/>
      <c r="F36" s="205"/>
      <c r="G36" s="206"/>
      <c r="H36" s="207"/>
      <c r="I36" s="206"/>
      <c r="J36" s="208"/>
      <c r="K36" s="208"/>
      <c r="L36" s="206"/>
      <c r="M36" s="209">
        <f t="shared" si="1"/>
        <v>0</v>
      </c>
      <c r="N36" s="209">
        <f t="shared" si="2"/>
        <v>0</v>
      </c>
      <c r="O36" s="207"/>
      <c r="P36" s="208"/>
      <c r="Q36" s="209">
        <f t="shared" si="3"/>
        <v>0</v>
      </c>
      <c r="R36" s="209">
        <f t="shared" si="4"/>
        <v>0</v>
      </c>
      <c r="S36" s="210"/>
      <c r="T36" s="208"/>
      <c r="U36" s="214">
        <f t="shared" si="0"/>
        <v>0</v>
      </c>
      <c r="V36" s="106"/>
    </row>
    <row r="37" spans="2:22" s="55" customFormat="1" ht="15" customHeight="1">
      <c r="B37" s="145"/>
      <c r="C37" s="118"/>
      <c r="D37" s="202"/>
      <c r="E37" s="204"/>
      <c r="F37" s="205"/>
      <c r="G37" s="206"/>
      <c r="H37" s="207"/>
      <c r="I37" s="206"/>
      <c r="J37" s="208"/>
      <c r="K37" s="208"/>
      <c r="L37" s="206"/>
      <c r="M37" s="209">
        <f t="shared" si="1"/>
        <v>0</v>
      </c>
      <c r="N37" s="209">
        <f t="shared" si="2"/>
        <v>0</v>
      </c>
      <c r="O37" s="207"/>
      <c r="P37" s="208"/>
      <c r="Q37" s="209">
        <f t="shared" si="3"/>
        <v>0</v>
      </c>
      <c r="R37" s="209">
        <f t="shared" si="4"/>
        <v>0</v>
      </c>
      <c r="S37" s="210"/>
      <c r="T37" s="208"/>
      <c r="U37" s="214">
        <f t="shared" si="0"/>
        <v>0</v>
      </c>
      <c r="V37" s="106"/>
    </row>
    <row r="38" spans="2:22" s="55" customFormat="1" ht="15" customHeight="1">
      <c r="B38" s="145"/>
      <c r="C38" s="118"/>
      <c r="D38" s="202"/>
      <c r="E38" s="204"/>
      <c r="F38" s="205"/>
      <c r="G38" s="206"/>
      <c r="H38" s="207"/>
      <c r="I38" s="206"/>
      <c r="J38" s="208"/>
      <c r="K38" s="208"/>
      <c r="L38" s="206"/>
      <c r="M38" s="209">
        <f t="shared" si="1"/>
        <v>0</v>
      </c>
      <c r="N38" s="209">
        <f t="shared" si="2"/>
        <v>0</v>
      </c>
      <c r="O38" s="207"/>
      <c r="P38" s="208"/>
      <c r="Q38" s="209">
        <f t="shared" si="3"/>
        <v>0</v>
      </c>
      <c r="R38" s="209">
        <f t="shared" si="4"/>
        <v>0</v>
      </c>
      <c r="S38" s="210"/>
      <c r="T38" s="208"/>
      <c r="U38" s="214">
        <f t="shared" si="0"/>
        <v>0</v>
      </c>
      <c r="V38" s="106"/>
    </row>
    <row r="39" spans="2:22" s="55" customFormat="1" ht="15" customHeight="1">
      <c r="B39" s="145"/>
      <c r="C39" s="118"/>
      <c r="D39" s="202"/>
      <c r="E39" s="204"/>
      <c r="F39" s="205"/>
      <c r="G39" s="206"/>
      <c r="H39" s="207"/>
      <c r="I39" s="206"/>
      <c r="J39" s="208"/>
      <c r="K39" s="208"/>
      <c r="L39" s="206"/>
      <c r="M39" s="209">
        <f t="shared" si="1"/>
        <v>0</v>
      </c>
      <c r="N39" s="209">
        <f t="shared" si="2"/>
        <v>0</v>
      </c>
      <c r="O39" s="207"/>
      <c r="P39" s="208"/>
      <c r="Q39" s="209">
        <f t="shared" si="3"/>
        <v>0</v>
      </c>
      <c r="R39" s="209">
        <f t="shared" si="4"/>
        <v>0</v>
      </c>
      <c r="S39" s="210"/>
      <c r="T39" s="208"/>
      <c r="U39" s="214">
        <f t="shared" si="0"/>
        <v>0</v>
      </c>
      <c r="V39" s="106"/>
    </row>
    <row r="40" spans="2:22" s="55" customFormat="1" ht="15" customHeight="1">
      <c r="B40" s="145"/>
      <c r="C40" s="118"/>
      <c r="D40" s="202"/>
      <c r="E40" s="204"/>
      <c r="F40" s="205"/>
      <c r="G40" s="206"/>
      <c r="H40" s="207"/>
      <c r="I40" s="206"/>
      <c r="J40" s="208"/>
      <c r="K40" s="208"/>
      <c r="L40" s="206"/>
      <c r="M40" s="209">
        <f t="shared" si="1"/>
        <v>0</v>
      </c>
      <c r="N40" s="209">
        <f t="shared" si="2"/>
        <v>0</v>
      </c>
      <c r="O40" s="207"/>
      <c r="P40" s="208"/>
      <c r="Q40" s="209">
        <f t="shared" si="3"/>
        <v>0</v>
      </c>
      <c r="R40" s="209">
        <f t="shared" si="4"/>
        <v>0</v>
      </c>
      <c r="S40" s="210"/>
      <c r="T40" s="208"/>
      <c r="U40" s="214">
        <f t="shared" si="0"/>
        <v>0</v>
      </c>
      <c r="V40" s="106"/>
    </row>
    <row r="41" spans="2:22" s="55" customFormat="1" ht="15" customHeight="1" thickBot="1">
      <c r="B41" s="146"/>
      <c r="C41" s="122"/>
      <c r="D41" s="203"/>
      <c r="E41" s="215"/>
      <c r="F41" s="216"/>
      <c r="G41" s="217"/>
      <c r="H41" s="218"/>
      <c r="I41" s="217"/>
      <c r="J41" s="219"/>
      <c r="K41" s="219"/>
      <c r="L41" s="217"/>
      <c r="M41" s="220">
        <f>IF(J41&gt;0,(8760-K41-L41)*100/8760,0)</f>
        <v>0</v>
      </c>
      <c r="N41" s="220">
        <f t="shared" si="2"/>
        <v>0</v>
      </c>
      <c r="O41" s="218"/>
      <c r="P41" s="219"/>
      <c r="Q41" s="220">
        <f t="shared" si="3"/>
        <v>0</v>
      </c>
      <c r="R41" s="220">
        <f t="shared" si="4"/>
        <v>0</v>
      </c>
      <c r="S41" s="221"/>
      <c r="T41" s="219"/>
      <c r="U41" s="222">
        <f>P41-T41</f>
        <v>0</v>
      </c>
      <c r="V41" s="107"/>
    </row>
    <row r="42" ht="13.5" thickTop="1"/>
    <row r="43" ht="12.75">
      <c r="B43" s="199"/>
    </row>
    <row r="44" spans="2:4" ht="12.75">
      <c r="B44" s="277" t="str">
        <f>+'1 Company Data'!B49</f>
        <v>Issue 6 Updated 2020-09-03</v>
      </c>
      <c r="D44" s="198" t="s">
        <v>133</v>
      </c>
    </row>
    <row r="45" ht="12.75">
      <c r="D45" s="198" t="s">
        <v>134</v>
      </c>
    </row>
    <row r="46" ht="12.75">
      <c r="D46" s="278" t="s">
        <v>149</v>
      </c>
    </row>
    <row r="47" ht="12.75">
      <c r="D47" s="33"/>
    </row>
    <row r="48" ht="12.75">
      <c r="D48" s="198" t="s">
        <v>131</v>
      </c>
    </row>
    <row r="49" ht="12.75">
      <c r="D49" s="198" t="s">
        <v>135</v>
      </c>
    </row>
    <row r="50" ht="12.75">
      <c r="D50" s="278" t="s">
        <v>150</v>
      </c>
    </row>
    <row r="51" ht="12.75">
      <c r="D51" s="198" t="s">
        <v>136</v>
      </c>
    </row>
    <row r="52" ht="12.75">
      <c r="D52" s="278" t="s">
        <v>151</v>
      </c>
    </row>
    <row r="53" ht="12.75">
      <c r="E53" s="198"/>
    </row>
    <row r="54" ht="12.75">
      <c r="E54" s="198"/>
    </row>
    <row r="55" ht="12.75">
      <c r="E55" s="198"/>
    </row>
    <row r="56" ht="12.75">
      <c r="E56" s="198"/>
    </row>
    <row r="57" ht="12.75">
      <c r="E57" s="198"/>
    </row>
    <row r="58" ht="12.75">
      <c r="E58" s="198"/>
    </row>
    <row r="59" ht="12.75">
      <c r="E59" s="198"/>
    </row>
    <row r="60" ht="12.75">
      <c r="E60" s="198"/>
    </row>
    <row r="61" ht="12.75">
      <c r="E61" s="198"/>
    </row>
    <row r="62" ht="12.75">
      <c r="E62" s="198"/>
    </row>
  </sheetData>
  <sheetProtection/>
  <mergeCells count="4">
    <mergeCell ref="B3:G3"/>
    <mergeCell ref="I3:J3"/>
    <mergeCell ref="K3:N3"/>
    <mergeCell ref="B2:U2"/>
  </mergeCells>
  <printOptions/>
  <pageMargins left="0.3937007874015748" right="0.3937007874015748" top="0.984251968503937" bottom="0.984251968503937" header="0.5118110236220472" footer="0.5118110236220472"/>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B1:V62"/>
  <sheetViews>
    <sheetView zoomScalePageLayoutView="0" workbookViewId="0" topLeftCell="A1">
      <pane xSplit="3" topLeftCell="G1" activePane="topRight" state="frozen"/>
      <selection pane="topLeft" activeCell="A1" sqref="A1"/>
      <selection pane="topRight" activeCell="N29" sqref="N29"/>
    </sheetView>
  </sheetViews>
  <sheetFormatPr defaultColWidth="9.140625" defaultRowHeight="12.75"/>
  <cols>
    <col min="1" max="1" width="1.421875" style="302" customWidth="1"/>
    <col min="2" max="2" width="9.140625" style="301" customWidth="1"/>
    <col min="3" max="4" width="24.421875" style="302" customWidth="1"/>
    <col min="5" max="5" width="14.421875" style="301" customWidth="1"/>
    <col min="6" max="6" width="12.28125" style="303" customWidth="1"/>
    <col min="7" max="7" width="12.28125" style="302" customWidth="1"/>
    <col min="8" max="8" width="1.7109375" style="302" customWidth="1"/>
    <col min="9" max="9" width="12.28125" style="302" customWidth="1"/>
    <col min="10" max="11" width="12.28125" style="304" customWidth="1"/>
    <col min="12" max="12" width="12.28125" style="302" customWidth="1"/>
    <col min="13" max="14" width="12.28125" style="305" customWidth="1"/>
    <col min="15" max="15" width="1.28515625" style="302" customWidth="1"/>
    <col min="16" max="16" width="12.28125" style="304" customWidth="1"/>
    <col min="17" max="18" width="12.28125" style="305" customWidth="1"/>
    <col min="19" max="19" width="1.28515625" style="304" customWidth="1"/>
    <col min="20" max="20" width="12.28125" style="304" customWidth="1"/>
    <col min="21" max="21" width="12.28125" style="306" customWidth="1"/>
    <col min="22" max="22" width="1.28515625" style="304" customWidth="1"/>
    <col min="23" max="16384" width="9.140625" style="302" customWidth="1"/>
  </cols>
  <sheetData>
    <row r="1" ht="14.25" thickBot="1">
      <c r="B1" s="296" t="str">
        <f>+'1 Company Data'!Q2</f>
        <v>2019 RETURN</v>
      </c>
    </row>
    <row r="2" spans="2:22" ht="16.5" thickBot="1" thickTop="1">
      <c r="B2" s="576" t="s">
        <v>213</v>
      </c>
      <c r="C2" s="577"/>
      <c r="D2" s="577"/>
      <c r="E2" s="577"/>
      <c r="F2" s="577"/>
      <c r="G2" s="577"/>
      <c r="H2" s="577"/>
      <c r="I2" s="577"/>
      <c r="J2" s="577"/>
      <c r="K2" s="577"/>
      <c r="L2" s="577"/>
      <c r="M2" s="577"/>
      <c r="N2" s="577"/>
      <c r="O2" s="577"/>
      <c r="P2" s="577"/>
      <c r="Q2" s="577"/>
      <c r="R2" s="577"/>
      <c r="S2" s="577"/>
      <c r="T2" s="577"/>
      <c r="U2" s="578"/>
      <c r="V2" s="307"/>
    </row>
    <row r="3" spans="2:22" s="314" customFormat="1" ht="12.75" customHeight="1" thickTop="1">
      <c r="B3" s="622" t="s">
        <v>125</v>
      </c>
      <c r="C3" s="623"/>
      <c r="D3" s="623"/>
      <c r="E3" s="623"/>
      <c r="F3" s="623"/>
      <c r="G3" s="624"/>
      <c r="H3" s="308"/>
      <c r="I3" s="623" t="s">
        <v>25</v>
      </c>
      <c r="J3" s="624"/>
      <c r="K3" s="625" t="s">
        <v>73</v>
      </c>
      <c r="L3" s="626"/>
      <c r="M3" s="626"/>
      <c r="N3" s="627"/>
      <c r="O3" s="309"/>
      <c r="P3" s="310"/>
      <c r="Q3" s="311"/>
      <c r="R3" s="311" t="s">
        <v>39</v>
      </c>
      <c r="S3" s="309"/>
      <c r="T3" s="312" t="s">
        <v>130</v>
      </c>
      <c r="U3" s="313"/>
      <c r="V3" s="309"/>
    </row>
    <row r="4" spans="2:22" s="301" customFormat="1" ht="12.75">
      <c r="B4" s="315" t="s">
        <v>42</v>
      </c>
      <c r="C4" s="316" t="s">
        <v>57</v>
      </c>
      <c r="D4" s="316" t="s">
        <v>132</v>
      </c>
      <c r="E4" s="317" t="s">
        <v>201</v>
      </c>
      <c r="F4" s="317" t="s">
        <v>202</v>
      </c>
      <c r="G4" s="318" t="s">
        <v>26</v>
      </c>
      <c r="H4" s="319"/>
      <c r="I4" s="320" t="s">
        <v>27</v>
      </c>
      <c r="J4" s="321" t="s">
        <v>129</v>
      </c>
      <c r="K4" s="322" t="s">
        <v>5</v>
      </c>
      <c r="L4" s="316" t="s">
        <v>32</v>
      </c>
      <c r="M4" s="323" t="s">
        <v>37</v>
      </c>
      <c r="N4" s="324" t="s">
        <v>37</v>
      </c>
      <c r="O4" s="325"/>
      <c r="P4" s="326" t="s">
        <v>69</v>
      </c>
      <c r="Q4" s="327" t="s">
        <v>37</v>
      </c>
      <c r="R4" s="327" t="s">
        <v>41</v>
      </c>
      <c r="S4" s="328"/>
      <c r="T4" s="329" t="s">
        <v>154</v>
      </c>
      <c r="U4" s="330" t="s">
        <v>68</v>
      </c>
      <c r="V4" s="328"/>
    </row>
    <row r="5" spans="2:22" s="301" customFormat="1" ht="39">
      <c r="B5" s="331" t="s">
        <v>6</v>
      </c>
      <c r="C5" s="332" t="s">
        <v>203</v>
      </c>
      <c r="D5" s="333"/>
      <c r="E5" s="333"/>
      <c r="F5" s="334" t="s">
        <v>3</v>
      </c>
      <c r="G5" s="335" t="s">
        <v>8</v>
      </c>
      <c r="H5" s="319"/>
      <c r="I5" s="336" t="s">
        <v>8</v>
      </c>
      <c r="J5" s="337" t="s">
        <v>2</v>
      </c>
      <c r="K5" s="338" t="s">
        <v>128</v>
      </c>
      <c r="L5" s="333" t="s">
        <v>33</v>
      </c>
      <c r="M5" s="339" t="s">
        <v>35</v>
      </c>
      <c r="N5" s="340" t="s">
        <v>36</v>
      </c>
      <c r="O5" s="325"/>
      <c r="P5" s="326" t="s">
        <v>30</v>
      </c>
      <c r="Q5" s="327" t="s">
        <v>38</v>
      </c>
      <c r="R5" s="327" t="s">
        <v>40</v>
      </c>
      <c r="S5" s="328"/>
      <c r="T5" s="329" t="s">
        <v>157</v>
      </c>
      <c r="U5" s="330" t="s">
        <v>30</v>
      </c>
      <c r="V5" s="328"/>
    </row>
    <row r="6" spans="2:22" s="301" customFormat="1" ht="12.75">
      <c r="B6" s="341"/>
      <c r="C6" s="342"/>
      <c r="D6" s="342"/>
      <c r="E6" s="342" t="s">
        <v>34</v>
      </c>
      <c r="F6" s="343" t="s">
        <v>18</v>
      </c>
      <c r="G6" s="344"/>
      <c r="H6" s="345"/>
      <c r="I6" s="346" t="s">
        <v>70</v>
      </c>
      <c r="J6" s="347" t="s">
        <v>70</v>
      </c>
      <c r="K6" s="348" t="s">
        <v>70</v>
      </c>
      <c r="L6" s="342" t="s">
        <v>70</v>
      </c>
      <c r="M6" s="349" t="s">
        <v>10</v>
      </c>
      <c r="N6" s="350" t="s">
        <v>10</v>
      </c>
      <c r="O6" s="351"/>
      <c r="P6" s="352" t="s">
        <v>34</v>
      </c>
      <c r="Q6" s="353" t="s">
        <v>10</v>
      </c>
      <c r="R6" s="353" t="s">
        <v>10</v>
      </c>
      <c r="S6" s="354"/>
      <c r="T6" s="355" t="s">
        <v>34</v>
      </c>
      <c r="U6" s="356" t="s">
        <v>34</v>
      </c>
      <c r="V6" s="354"/>
    </row>
    <row r="7" spans="2:22" s="369" customFormat="1" ht="15" customHeight="1">
      <c r="B7" s="357"/>
      <c r="C7" s="358"/>
      <c r="D7" s="359"/>
      <c r="E7" s="360"/>
      <c r="F7" s="361"/>
      <c r="G7" s="362"/>
      <c r="H7" s="363"/>
      <c r="I7" s="362"/>
      <c r="J7" s="364"/>
      <c r="K7" s="364"/>
      <c r="L7" s="362"/>
      <c r="M7" s="365">
        <f>IF(J7&gt;0,(8760-K7)*100/8760,0)</f>
        <v>0</v>
      </c>
      <c r="N7" s="365">
        <f>IF(J7&gt;0,(8760-L7)*100/8760,0)</f>
        <v>0</v>
      </c>
      <c r="O7" s="363"/>
      <c r="P7" s="364"/>
      <c r="Q7" s="365"/>
      <c r="R7" s="365"/>
      <c r="S7" s="366"/>
      <c r="T7" s="364"/>
      <c r="U7" s="367">
        <f>P7-T7</f>
        <v>0</v>
      </c>
      <c r="V7" s="368"/>
    </row>
    <row r="8" spans="2:22" s="369" customFormat="1" ht="15" customHeight="1">
      <c r="B8" s="370"/>
      <c r="C8" s="371"/>
      <c r="D8" s="372"/>
      <c r="E8" s="373"/>
      <c r="F8" s="374"/>
      <c r="G8" s="375"/>
      <c r="H8" s="376"/>
      <c r="I8" s="375"/>
      <c r="J8" s="377"/>
      <c r="K8" s="377"/>
      <c r="L8" s="375"/>
      <c r="M8" s="378">
        <f aca="true" t="shared" si="0" ref="M8:M40">IF(J8&gt;0,(8760-K8)*100/8760,0)</f>
        <v>0</v>
      </c>
      <c r="N8" s="378">
        <f aca="true" t="shared" si="1" ref="N8:N40">IF(J8&gt;0,(8760-L8)*100/8760,0)</f>
        <v>0</v>
      </c>
      <c r="O8" s="376"/>
      <c r="P8" s="377"/>
      <c r="Q8" s="378"/>
      <c r="R8" s="378"/>
      <c r="S8" s="379"/>
      <c r="T8" s="377"/>
      <c r="U8" s="380">
        <f aca="true" t="shared" si="2" ref="U8:U40">P8-T8</f>
        <v>0</v>
      </c>
      <c r="V8" s="381"/>
    </row>
    <row r="9" spans="2:22" s="480" customFormat="1" ht="15" customHeight="1">
      <c r="B9" s="481" t="s">
        <v>193</v>
      </c>
      <c r="C9" s="482" t="s">
        <v>263</v>
      </c>
      <c r="D9" s="483" t="s">
        <v>197</v>
      </c>
      <c r="E9" s="484">
        <v>1000</v>
      </c>
      <c r="F9" s="485">
        <v>10</v>
      </c>
      <c r="G9" s="486">
        <v>2015</v>
      </c>
      <c r="H9" s="475"/>
      <c r="I9" s="486">
        <v>24000</v>
      </c>
      <c r="J9" s="487">
        <v>8760</v>
      </c>
      <c r="K9" s="487">
        <v>100</v>
      </c>
      <c r="L9" s="486">
        <v>10</v>
      </c>
      <c r="M9" s="476">
        <f t="shared" si="0"/>
        <v>98.85844748858447</v>
      </c>
      <c r="N9" s="476">
        <f t="shared" si="1"/>
        <v>99.88584474885845</v>
      </c>
      <c r="O9" s="475"/>
      <c r="P9" s="487">
        <v>50000</v>
      </c>
      <c r="Q9" s="476">
        <f aca="true" t="shared" si="3" ref="Q9:Q40">IF(P9&gt;0,(P9*100)/(F9*8760),)</f>
        <v>57.077625570776256</v>
      </c>
      <c r="R9" s="476">
        <f aca="true" t="shared" si="4" ref="R9:R40">IF(P9&gt;0,(P9*100)/(F9*J9),0)</f>
        <v>57.077625570776256</v>
      </c>
      <c r="S9" s="477"/>
      <c r="T9" s="487">
        <f>+P9*0.03</f>
        <v>1500</v>
      </c>
      <c r="U9" s="478">
        <f t="shared" si="2"/>
        <v>48500</v>
      </c>
      <c r="V9" s="479"/>
    </row>
    <row r="10" spans="2:22" s="369" customFormat="1" ht="15" customHeight="1">
      <c r="B10" s="370"/>
      <c r="C10" s="371"/>
      <c r="D10" s="372"/>
      <c r="E10" s="373"/>
      <c r="F10" s="374"/>
      <c r="G10" s="375"/>
      <c r="H10" s="376"/>
      <c r="I10" s="375"/>
      <c r="J10" s="377"/>
      <c r="K10" s="377"/>
      <c r="L10" s="375"/>
      <c r="M10" s="378">
        <f t="shared" si="0"/>
        <v>0</v>
      </c>
      <c r="N10" s="378">
        <f t="shared" si="1"/>
        <v>0</v>
      </c>
      <c r="O10" s="376"/>
      <c r="P10" s="377"/>
      <c r="Q10" s="378"/>
      <c r="R10" s="378"/>
      <c r="S10" s="379"/>
      <c r="T10" s="377"/>
      <c r="U10" s="380">
        <f t="shared" si="2"/>
        <v>0</v>
      </c>
      <c r="V10" s="381"/>
    </row>
    <row r="11" spans="2:22" s="369" customFormat="1" ht="15" customHeight="1">
      <c r="B11" s="370"/>
      <c r="C11" s="371"/>
      <c r="D11" s="372"/>
      <c r="E11" s="373"/>
      <c r="F11" s="374"/>
      <c r="G11" s="375"/>
      <c r="H11" s="376"/>
      <c r="I11" s="375"/>
      <c r="J11" s="377"/>
      <c r="K11" s="377"/>
      <c r="L11" s="375"/>
      <c r="M11" s="378"/>
      <c r="N11" s="378"/>
      <c r="O11" s="376"/>
      <c r="P11" s="377"/>
      <c r="Q11" s="378"/>
      <c r="R11" s="378"/>
      <c r="S11" s="379"/>
      <c r="T11" s="377"/>
      <c r="U11" s="380"/>
      <c r="V11" s="381"/>
    </row>
    <row r="12" spans="2:22" s="369" customFormat="1" ht="15" customHeight="1">
      <c r="B12" s="370"/>
      <c r="C12" s="371"/>
      <c r="D12" s="372"/>
      <c r="E12" s="373"/>
      <c r="F12" s="374"/>
      <c r="G12" s="375"/>
      <c r="H12" s="376"/>
      <c r="I12" s="375"/>
      <c r="J12" s="377"/>
      <c r="K12" s="377"/>
      <c r="L12" s="375"/>
      <c r="M12" s="378"/>
      <c r="N12" s="378"/>
      <c r="O12" s="376"/>
      <c r="P12" s="377"/>
      <c r="Q12" s="378"/>
      <c r="R12" s="378"/>
      <c r="S12" s="379"/>
      <c r="T12" s="377"/>
      <c r="U12" s="380"/>
      <c r="V12" s="381"/>
    </row>
    <row r="13" spans="2:22" s="369" customFormat="1" ht="15" customHeight="1">
      <c r="B13" s="370"/>
      <c r="C13" s="371"/>
      <c r="D13" s="372"/>
      <c r="E13" s="373"/>
      <c r="F13" s="374"/>
      <c r="G13" s="375"/>
      <c r="H13" s="376"/>
      <c r="I13" s="375"/>
      <c r="J13" s="377"/>
      <c r="K13" s="377"/>
      <c r="L13" s="375"/>
      <c r="M13" s="378"/>
      <c r="N13" s="378"/>
      <c r="O13" s="376"/>
      <c r="P13" s="377"/>
      <c r="Q13" s="378"/>
      <c r="R13" s="378"/>
      <c r="S13" s="379"/>
      <c r="T13" s="377"/>
      <c r="U13" s="380"/>
      <c r="V13" s="381"/>
    </row>
    <row r="14" spans="2:22" s="369" customFormat="1" ht="15" customHeight="1">
      <c r="B14" s="370"/>
      <c r="C14" s="371"/>
      <c r="D14" s="372"/>
      <c r="E14" s="373"/>
      <c r="F14" s="374"/>
      <c r="G14" s="375"/>
      <c r="H14" s="376"/>
      <c r="I14" s="375"/>
      <c r="J14" s="377"/>
      <c r="K14" s="377"/>
      <c r="L14" s="375"/>
      <c r="M14" s="378"/>
      <c r="N14" s="378"/>
      <c r="O14" s="376"/>
      <c r="P14" s="377"/>
      <c r="Q14" s="378"/>
      <c r="R14" s="378"/>
      <c r="S14" s="379"/>
      <c r="T14" s="377"/>
      <c r="U14" s="380"/>
      <c r="V14" s="381"/>
    </row>
    <row r="15" spans="2:22" s="369" customFormat="1" ht="15" customHeight="1">
      <c r="B15" s="370"/>
      <c r="C15" s="371"/>
      <c r="D15" s="372"/>
      <c r="E15" s="373"/>
      <c r="F15" s="374"/>
      <c r="G15" s="375"/>
      <c r="H15" s="376"/>
      <c r="I15" s="375"/>
      <c r="J15" s="377"/>
      <c r="K15" s="377"/>
      <c r="L15" s="375"/>
      <c r="M15" s="378"/>
      <c r="N15" s="378"/>
      <c r="O15" s="376"/>
      <c r="P15" s="377"/>
      <c r="Q15" s="378"/>
      <c r="R15" s="378"/>
      <c r="S15" s="379"/>
      <c r="T15" s="377"/>
      <c r="U15" s="380"/>
      <c r="V15" s="381"/>
    </row>
    <row r="16" spans="2:22" s="369" customFormat="1" ht="15" customHeight="1">
      <c r="B16" s="370"/>
      <c r="C16" s="371"/>
      <c r="D16" s="372"/>
      <c r="E16" s="373"/>
      <c r="F16" s="374"/>
      <c r="G16" s="375"/>
      <c r="H16" s="376"/>
      <c r="I16" s="375"/>
      <c r="J16" s="377"/>
      <c r="K16" s="377"/>
      <c r="L16" s="375"/>
      <c r="M16" s="378"/>
      <c r="N16" s="378"/>
      <c r="O16" s="376"/>
      <c r="P16" s="377"/>
      <c r="Q16" s="378"/>
      <c r="R16" s="378"/>
      <c r="S16" s="379"/>
      <c r="T16" s="377"/>
      <c r="U16" s="380"/>
      <c r="V16" s="381"/>
    </row>
    <row r="17" spans="2:22" s="369" customFormat="1" ht="15" customHeight="1">
      <c r="B17" s="370"/>
      <c r="C17" s="371"/>
      <c r="D17" s="372"/>
      <c r="E17" s="373"/>
      <c r="F17" s="374"/>
      <c r="G17" s="375"/>
      <c r="H17" s="376"/>
      <c r="I17" s="375"/>
      <c r="J17" s="377"/>
      <c r="K17" s="377"/>
      <c r="L17" s="375"/>
      <c r="M17" s="378"/>
      <c r="N17" s="378"/>
      <c r="O17" s="376"/>
      <c r="P17" s="377"/>
      <c r="Q17" s="378"/>
      <c r="R17" s="378"/>
      <c r="S17" s="379"/>
      <c r="T17" s="377"/>
      <c r="U17" s="380"/>
      <c r="V17" s="381"/>
    </row>
    <row r="18" spans="2:22" s="369" customFormat="1" ht="15" customHeight="1">
      <c r="B18" s="370"/>
      <c r="C18" s="371"/>
      <c r="D18" s="372"/>
      <c r="E18" s="373"/>
      <c r="F18" s="374"/>
      <c r="G18" s="375"/>
      <c r="H18" s="376"/>
      <c r="I18" s="375"/>
      <c r="J18" s="377"/>
      <c r="K18" s="377"/>
      <c r="L18" s="375"/>
      <c r="M18" s="378"/>
      <c r="N18" s="378"/>
      <c r="O18" s="376"/>
      <c r="P18" s="377"/>
      <c r="Q18" s="378"/>
      <c r="R18" s="378"/>
      <c r="S18" s="379"/>
      <c r="T18" s="377"/>
      <c r="U18" s="380"/>
      <c r="V18" s="381"/>
    </row>
    <row r="19" spans="2:22" s="369" customFormat="1" ht="15" customHeight="1">
      <c r="B19" s="370"/>
      <c r="C19" s="371"/>
      <c r="D19" s="372"/>
      <c r="E19" s="373"/>
      <c r="F19" s="374"/>
      <c r="G19" s="375"/>
      <c r="H19" s="376"/>
      <c r="I19" s="375"/>
      <c r="J19" s="377"/>
      <c r="K19" s="377"/>
      <c r="L19" s="375"/>
      <c r="M19" s="378"/>
      <c r="N19" s="378"/>
      <c r="O19" s="376"/>
      <c r="P19" s="377"/>
      <c r="Q19" s="378"/>
      <c r="R19" s="378"/>
      <c r="S19" s="379"/>
      <c r="T19" s="377"/>
      <c r="U19" s="380"/>
      <c r="V19" s="381"/>
    </row>
    <row r="20" spans="2:22" s="369" customFormat="1" ht="15" customHeight="1">
      <c r="B20" s="370"/>
      <c r="C20" s="371"/>
      <c r="D20" s="372"/>
      <c r="E20" s="373"/>
      <c r="F20" s="374"/>
      <c r="G20" s="375"/>
      <c r="H20" s="376"/>
      <c r="I20" s="375"/>
      <c r="J20" s="377"/>
      <c r="K20" s="377"/>
      <c r="L20" s="375"/>
      <c r="M20" s="378"/>
      <c r="N20" s="378"/>
      <c r="O20" s="376"/>
      <c r="P20" s="377"/>
      <c r="Q20" s="378"/>
      <c r="R20" s="378"/>
      <c r="S20" s="379"/>
      <c r="T20" s="377"/>
      <c r="U20" s="380"/>
      <c r="V20" s="381"/>
    </row>
    <row r="21" spans="2:22" s="369" customFormat="1" ht="15" customHeight="1">
      <c r="B21" s="370"/>
      <c r="C21" s="371"/>
      <c r="D21" s="372"/>
      <c r="E21" s="373"/>
      <c r="F21" s="374"/>
      <c r="G21" s="375"/>
      <c r="H21" s="376"/>
      <c r="I21" s="375"/>
      <c r="J21" s="377"/>
      <c r="K21" s="377"/>
      <c r="L21" s="375"/>
      <c r="M21" s="378"/>
      <c r="N21" s="378"/>
      <c r="O21" s="376"/>
      <c r="P21" s="377"/>
      <c r="Q21" s="378"/>
      <c r="R21" s="378"/>
      <c r="S21" s="379"/>
      <c r="T21" s="377"/>
      <c r="U21" s="380"/>
      <c r="V21" s="381"/>
    </row>
    <row r="22" spans="2:22" s="369" customFormat="1" ht="15" customHeight="1">
      <c r="B22" s="370"/>
      <c r="C22" s="371"/>
      <c r="D22" s="372"/>
      <c r="E22" s="373"/>
      <c r="F22" s="374"/>
      <c r="G22" s="375"/>
      <c r="H22" s="376"/>
      <c r="I22" s="375"/>
      <c r="J22" s="377"/>
      <c r="K22" s="377"/>
      <c r="L22" s="375"/>
      <c r="M22" s="378"/>
      <c r="N22" s="378"/>
      <c r="O22" s="376"/>
      <c r="P22" s="377"/>
      <c r="Q22" s="378"/>
      <c r="R22" s="378"/>
      <c r="S22" s="379"/>
      <c r="T22" s="377"/>
      <c r="U22" s="380"/>
      <c r="V22" s="381"/>
    </row>
    <row r="23" spans="2:22" s="369" customFormat="1" ht="15" customHeight="1">
      <c r="B23" s="370"/>
      <c r="C23" s="371"/>
      <c r="D23" s="372"/>
      <c r="E23" s="373"/>
      <c r="F23" s="374"/>
      <c r="G23" s="375"/>
      <c r="H23" s="376"/>
      <c r="I23" s="375"/>
      <c r="J23" s="377"/>
      <c r="K23" s="377"/>
      <c r="L23" s="375"/>
      <c r="M23" s="378">
        <f t="shared" si="0"/>
        <v>0</v>
      </c>
      <c r="N23" s="378">
        <f t="shared" si="1"/>
        <v>0</v>
      </c>
      <c r="O23" s="376"/>
      <c r="P23" s="377"/>
      <c r="Q23" s="378">
        <f t="shared" si="3"/>
        <v>0</v>
      </c>
      <c r="R23" s="378">
        <f t="shared" si="4"/>
        <v>0</v>
      </c>
      <c r="S23" s="379"/>
      <c r="T23" s="377"/>
      <c r="U23" s="380">
        <f t="shared" si="2"/>
        <v>0</v>
      </c>
      <c r="V23" s="381"/>
    </row>
    <row r="24" spans="2:22" s="369" customFormat="1" ht="15" customHeight="1">
      <c r="B24" s="370"/>
      <c r="C24" s="371"/>
      <c r="D24" s="372"/>
      <c r="E24" s="373"/>
      <c r="F24" s="374"/>
      <c r="G24" s="375"/>
      <c r="H24" s="376"/>
      <c r="I24" s="375"/>
      <c r="J24" s="377"/>
      <c r="K24" s="377"/>
      <c r="L24" s="375"/>
      <c r="M24" s="378">
        <f t="shared" si="0"/>
        <v>0</v>
      </c>
      <c r="N24" s="378">
        <f t="shared" si="1"/>
        <v>0</v>
      </c>
      <c r="O24" s="376"/>
      <c r="P24" s="377"/>
      <c r="Q24" s="378">
        <f t="shared" si="3"/>
        <v>0</v>
      </c>
      <c r="R24" s="378">
        <f t="shared" si="4"/>
        <v>0</v>
      </c>
      <c r="S24" s="379"/>
      <c r="T24" s="377"/>
      <c r="U24" s="380">
        <f t="shared" si="2"/>
        <v>0</v>
      </c>
      <c r="V24" s="381"/>
    </row>
    <row r="25" spans="2:22" s="369" customFormat="1" ht="15" customHeight="1">
      <c r="B25" s="370"/>
      <c r="C25" s="371"/>
      <c r="D25" s="372"/>
      <c r="E25" s="373"/>
      <c r="F25" s="374"/>
      <c r="G25" s="375"/>
      <c r="H25" s="376"/>
      <c r="I25" s="375"/>
      <c r="J25" s="377"/>
      <c r="K25" s="377"/>
      <c r="L25" s="375"/>
      <c r="M25" s="378">
        <f t="shared" si="0"/>
        <v>0</v>
      </c>
      <c r="N25" s="378">
        <f t="shared" si="1"/>
        <v>0</v>
      </c>
      <c r="O25" s="376"/>
      <c r="P25" s="377"/>
      <c r="Q25" s="378">
        <f t="shared" si="3"/>
        <v>0</v>
      </c>
      <c r="R25" s="378">
        <f t="shared" si="4"/>
        <v>0</v>
      </c>
      <c r="S25" s="379"/>
      <c r="T25" s="377"/>
      <c r="U25" s="380">
        <f t="shared" si="2"/>
        <v>0</v>
      </c>
      <c r="V25" s="381"/>
    </row>
    <row r="26" spans="2:22" s="369" customFormat="1" ht="15" customHeight="1">
      <c r="B26" s="370"/>
      <c r="C26" s="371"/>
      <c r="D26" s="372"/>
      <c r="E26" s="373"/>
      <c r="F26" s="374"/>
      <c r="G26" s="375"/>
      <c r="H26" s="376"/>
      <c r="I26" s="375"/>
      <c r="J26" s="377"/>
      <c r="K26" s="377"/>
      <c r="L26" s="375"/>
      <c r="M26" s="378">
        <f t="shared" si="0"/>
        <v>0</v>
      </c>
      <c r="N26" s="378">
        <f t="shared" si="1"/>
        <v>0</v>
      </c>
      <c r="O26" s="376"/>
      <c r="P26" s="377"/>
      <c r="Q26" s="378">
        <f t="shared" si="3"/>
        <v>0</v>
      </c>
      <c r="R26" s="378">
        <f t="shared" si="4"/>
        <v>0</v>
      </c>
      <c r="S26" s="379"/>
      <c r="T26" s="377"/>
      <c r="U26" s="380">
        <f t="shared" si="2"/>
        <v>0</v>
      </c>
      <c r="V26" s="381"/>
    </row>
    <row r="27" spans="2:22" s="369" customFormat="1" ht="15" customHeight="1">
      <c r="B27" s="370"/>
      <c r="C27" s="371"/>
      <c r="D27" s="372"/>
      <c r="E27" s="373"/>
      <c r="F27" s="374"/>
      <c r="G27" s="375"/>
      <c r="H27" s="376"/>
      <c r="I27" s="375"/>
      <c r="J27" s="377"/>
      <c r="K27" s="377"/>
      <c r="L27" s="375"/>
      <c r="M27" s="378">
        <f t="shared" si="0"/>
        <v>0</v>
      </c>
      <c r="N27" s="378">
        <f t="shared" si="1"/>
        <v>0</v>
      </c>
      <c r="O27" s="376"/>
      <c r="P27" s="377"/>
      <c r="Q27" s="378">
        <f t="shared" si="3"/>
        <v>0</v>
      </c>
      <c r="R27" s="378">
        <f t="shared" si="4"/>
        <v>0</v>
      </c>
      <c r="S27" s="379"/>
      <c r="T27" s="377"/>
      <c r="U27" s="380">
        <f t="shared" si="2"/>
        <v>0</v>
      </c>
      <c r="V27" s="381"/>
    </row>
    <row r="28" spans="2:22" s="369" customFormat="1" ht="15" customHeight="1">
      <c r="B28" s="370"/>
      <c r="C28" s="371"/>
      <c r="D28" s="372"/>
      <c r="E28" s="373"/>
      <c r="F28" s="374"/>
      <c r="G28" s="375"/>
      <c r="H28" s="376"/>
      <c r="I28" s="375"/>
      <c r="J28" s="377"/>
      <c r="K28" s="377"/>
      <c r="L28" s="375"/>
      <c r="M28" s="378">
        <f t="shared" si="0"/>
        <v>0</v>
      </c>
      <c r="N28" s="378">
        <f t="shared" si="1"/>
        <v>0</v>
      </c>
      <c r="O28" s="376"/>
      <c r="P28" s="377"/>
      <c r="Q28" s="378">
        <f t="shared" si="3"/>
        <v>0</v>
      </c>
      <c r="R28" s="378">
        <f t="shared" si="4"/>
        <v>0</v>
      </c>
      <c r="S28" s="379"/>
      <c r="T28" s="377"/>
      <c r="U28" s="380">
        <f t="shared" si="2"/>
        <v>0</v>
      </c>
      <c r="V28" s="381"/>
    </row>
    <row r="29" spans="2:22" s="369" customFormat="1" ht="15" customHeight="1">
      <c r="B29" s="370"/>
      <c r="C29" s="371"/>
      <c r="D29" s="372"/>
      <c r="E29" s="373"/>
      <c r="F29" s="374"/>
      <c r="G29" s="375"/>
      <c r="H29" s="376"/>
      <c r="I29" s="375"/>
      <c r="J29" s="377"/>
      <c r="K29" s="377"/>
      <c r="L29" s="375"/>
      <c r="M29" s="378">
        <f t="shared" si="0"/>
        <v>0</v>
      </c>
      <c r="N29" s="378">
        <f t="shared" si="1"/>
        <v>0</v>
      </c>
      <c r="O29" s="376"/>
      <c r="P29" s="377"/>
      <c r="Q29" s="378">
        <f t="shared" si="3"/>
        <v>0</v>
      </c>
      <c r="R29" s="378">
        <f t="shared" si="4"/>
        <v>0</v>
      </c>
      <c r="S29" s="379"/>
      <c r="T29" s="377"/>
      <c r="U29" s="380">
        <f t="shared" si="2"/>
        <v>0</v>
      </c>
      <c r="V29" s="381"/>
    </row>
    <row r="30" spans="2:22" s="369" customFormat="1" ht="15" customHeight="1">
      <c r="B30" s="370"/>
      <c r="C30" s="371"/>
      <c r="D30" s="372"/>
      <c r="E30" s="373"/>
      <c r="F30" s="374"/>
      <c r="G30" s="375"/>
      <c r="H30" s="376"/>
      <c r="I30" s="375"/>
      <c r="J30" s="377"/>
      <c r="K30" s="377"/>
      <c r="L30" s="375"/>
      <c r="M30" s="378">
        <f t="shared" si="0"/>
        <v>0</v>
      </c>
      <c r="N30" s="378">
        <f t="shared" si="1"/>
        <v>0</v>
      </c>
      <c r="O30" s="376"/>
      <c r="P30" s="377"/>
      <c r="Q30" s="378">
        <f t="shared" si="3"/>
        <v>0</v>
      </c>
      <c r="R30" s="378">
        <f t="shared" si="4"/>
        <v>0</v>
      </c>
      <c r="S30" s="379"/>
      <c r="T30" s="377"/>
      <c r="U30" s="380">
        <f t="shared" si="2"/>
        <v>0</v>
      </c>
      <c r="V30" s="381"/>
    </row>
    <row r="31" spans="2:22" s="369" customFormat="1" ht="15" customHeight="1">
      <c r="B31" s="370"/>
      <c r="C31" s="371"/>
      <c r="D31" s="372"/>
      <c r="E31" s="373"/>
      <c r="F31" s="374"/>
      <c r="G31" s="375"/>
      <c r="H31" s="376"/>
      <c r="I31" s="375"/>
      <c r="J31" s="377"/>
      <c r="K31" s="377"/>
      <c r="L31" s="375"/>
      <c r="M31" s="378">
        <f t="shared" si="0"/>
        <v>0</v>
      </c>
      <c r="N31" s="378">
        <f t="shared" si="1"/>
        <v>0</v>
      </c>
      <c r="O31" s="376"/>
      <c r="P31" s="377"/>
      <c r="Q31" s="378">
        <f t="shared" si="3"/>
        <v>0</v>
      </c>
      <c r="R31" s="378">
        <f t="shared" si="4"/>
        <v>0</v>
      </c>
      <c r="S31" s="379"/>
      <c r="T31" s="377"/>
      <c r="U31" s="380">
        <f t="shared" si="2"/>
        <v>0</v>
      </c>
      <c r="V31" s="381"/>
    </row>
    <row r="32" spans="2:22" s="369" customFormat="1" ht="15" customHeight="1">
      <c r="B32" s="370"/>
      <c r="C32" s="371"/>
      <c r="D32" s="372"/>
      <c r="E32" s="373"/>
      <c r="F32" s="374"/>
      <c r="G32" s="375"/>
      <c r="H32" s="376"/>
      <c r="I32" s="375"/>
      <c r="J32" s="377"/>
      <c r="K32" s="377"/>
      <c r="L32" s="375"/>
      <c r="M32" s="378">
        <f t="shared" si="0"/>
        <v>0</v>
      </c>
      <c r="N32" s="378">
        <f t="shared" si="1"/>
        <v>0</v>
      </c>
      <c r="O32" s="376"/>
      <c r="P32" s="377"/>
      <c r="Q32" s="378">
        <f t="shared" si="3"/>
        <v>0</v>
      </c>
      <c r="R32" s="378">
        <f t="shared" si="4"/>
        <v>0</v>
      </c>
      <c r="S32" s="379"/>
      <c r="T32" s="377"/>
      <c r="U32" s="380">
        <f t="shared" si="2"/>
        <v>0</v>
      </c>
      <c r="V32" s="381"/>
    </row>
    <row r="33" spans="2:22" s="369" customFormat="1" ht="15" customHeight="1">
      <c r="B33" s="370"/>
      <c r="C33" s="371"/>
      <c r="D33" s="372"/>
      <c r="E33" s="373"/>
      <c r="F33" s="374"/>
      <c r="G33" s="375"/>
      <c r="H33" s="376"/>
      <c r="I33" s="375"/>
      <c r="J33" s="377"/>
      <c r="K33" s="377"/>
      <c r="L33" s="375"/>
      <c r="M33" s="378">
        <f t="shared" si="0"/>
        <v>0</v>
      </c>
      <c r="N33" s="378">
        <f t="shared" si="1"/>
        <v>0</v>
      </c>
      <c r="O33" s="376"/>
      <c r="P33" s="377"/>
      <c r="Q33" s="378">
        <f t="shared" si="3"/>
        <v>0</v>
      </c>
      <c r="R33" s="378">
        <f t="shared" si="4"/>
        <v>0</v>
      </c>
      <c r="S33" s="379"/>
      <c r="T33" s="377"/>
      <c r="U33" s="380">
        <f t="shared" si="2"/>
        <v>0</v>
      </c>
      <c r="V33" s="381"/>
    </row>
    <row r="34" spans="2:22" s="369" customFormat="1" ht="15" customHeight="1">
      <c r="B34" s="370"/>
      <c r="C34" s="371"/>
      <c r="D34" s="372"/>
      <c r="E34" s="373"/>
      <c r="F34" s="374"/>
      <c r="G34" s="375"/>
      <c r="H34" s="376"/>
      <c r="I34" s="375"/>
      <c r="J34" s="377"/>
      <c r="K34" s="377"/>
      <c r="L34" s="375"/>
      <c r="M34" s="378">
        <f t="shared" si="0"/>
        <v>0</v>
      </c>
      <c r="N34" s="378">
        <f t="shared" si="1"/>
        <v>0</v>
      </c>
      <c r="O34" s="376"/>
      <c r="P34" s="377"/>
      <c r="Q34" s="378">
        <f t="shared" si="3"/>
        <v>0</v>
      </c>
      <c r="R34" s="378">
        <f t="shared" si="4"/>
        <v>0</v>
      </c>
      <c r="S34" s="379"/>
      <c r="T34" s="377"/>
      <c r="U34" s="380">
        <f t="shared" si="2"/>
        <v>0</v>
      </c>
      <c r="V34" s="381"/>
    </row>
    <row r="35" spans="2:22" s="369" customFormat="1" ht="15" customHeight="1">
      <c r="B35" s="370"/>
      <c r="C35" s="371"/>
      <c r="D35" s="372"/>
      <c r="E35" s="373"/>
      <c r="F35" s="374"/>
      <c r="G35" s="375"/>
      <c r="H35" s="376"/>
      <c r="I35" s="375"/>
      <c r="J35" s="377"/>
      <c r="K35" s="377"/>
      <c r="L35" s="375"/>
      <c r="M35" s="378">
        <f t="shared" si="0"/>
        <v>0</v>
      </c>
      <c r="N35" s="378">
        <f t="shared" si="1"/>
        <v>0</v>
      </c>
      <c r="O35" s="376"/>
      <c r="P35" s="377"/>
      <c r="Q35" s="378">
        <f t="shared" si="3"/>
        <v>0</v>
      </c>
      <c r="R35" s="378">
        <f t="shared" si="4"/>
        <v>0</v>
      </c>
      <c r="S35" s="379"/>
      <c r="T35" s="377"/>
      <c r="U35" s="380">
        <f t="shared" si="2"/>
        <v>0</v>
      </c>
      <c r="V35" s="381"/>
    </row>
    <row r="36" spans="2:22" s="369" customFormat="1" ht="15" customHeight="1">
      <c r="B36" s="370"/>
      <c r="C36" s="371"/>
      <c r="D36" s="372"/>
      <c r="E36" s="373"/>
      <c r="F36" s="374"/>
      <c r="G36" s="375"/>
      <c r="H36" s="376"/>
      <c r="I36" s="375"/>
      <c r="J36" s="377"/>
      <c r="K36" s="377"/>
      <c r="L36" s="375"/>
      <c r="M36" s="378">
        <f t="shared" si="0"/>
        <v>0</v>
      </c>
      <c r="N36" s="378">
        <f t="shared" si="1"/>
        <v>0</v>
      </c>
      <c r="O36" s="376"/>
      <c r="P36" s="377"/>
      <c r="Q36" s="378">
        <f t="shared" si="3"/>
        <v>0</v>
      </c>
      <c r="R36" s="378">
        <f t="shared" si="4"/>
        <v>0</v>
      </c>
      <c r="S36" s="379"/>
      <c r="T36" s="377"/>
      <c r="U36" s="380">
        <f t="shared" si="2"/>
        <v>0</v>
      </c>
      <c r="V36" s="381"/>
    </row>
    <row r="37" spans="2:22" s="369" customFormat="1" ht="15" customHeight="1">
      <c r="B37" s="370"/>
      <c r="C37" s="371"/>
      <c r="D37" s="372"/>
      <c r="E37" s="373"/>
      <c r="F37" s="374"/>
      <c r="G37" s="375"/>
      <c r="H37" s="376"/>
      <c r="I37" s="375"/>
      <c r="J37" s="377"/>
      <c r="K37" s="377"/>
      <c r="L37" s="375"/>
      <c r="M37" s="378">
        <f t="shared" si="0"/>
        <v>0</v>
      </c>
      <c r="N37" s="378">
        <f t="shared" si="1"/>
        <v>0</v>
      </c>
      <c r="O37" s="376"/>
      <c r="P37" s="377"/>
      <c r="Q37" s="378">
        <f t="shared" si="3"/>
        <v>0</v>
      </c>
      <c r="R37" s="378">
        <f t="shared" si="4"/>
        <v>0</v>
      </c>
      <c r="S37" s="379"/>
      <c r="T37" s="377"/>
      <c r="U37" s="380">
        <f t="shared" si="2"/>
        <v>0</v>
      </c>
      <c r="V37" s="381"/>
    </row>
    <row r="38" spans="2:22" s="369" customFormat="1" ht="15" customHeight="1">
      <c r="B38" s="370"/>
      <c r="C38" s="371"/>
      <c r="D38" s="372"/>
      <c r="E38" s="373"/>
      <c r="F38" s="374"/>
      <c r="G38" s="375"/>
      <c r="H38" s="376"/>
      <c r="I38" s="375"/>
      <c r="J38" s="377"/>
      <c r="K38" s="377"/>
      <c r="L38" s="375"/>
      <c r="M38" s="378">
        <f t="shared" si="0"/>
        <v>0</v>
      </c>
      <c r="N38" s="378">
        <f t="shared" si="1"/>
        <v>0</v>
      </c>
      <c r="O38" s="376"/>
      <c r="P38" s="377"/>
      <c r="Q38" s="378">
        <f t="shared" si="3"/>
        <v>0</v>
      </c>
      <c r="R38" s="378">
        <f t="shared" si="4"/>
        <v>0</v>
      </c>
      <c r="S38" s="379"/>
      <c r="T38" s="377"/>
      <c r="U38" s="380">
        <f t="shared" si="2"/>
        <v>0</v>
      </c>
      <c r="V38" s="381"/>
    </row>
    <row r="39" spans="2:22" s="369" customFormat="1" ht="15" customHeight="1">
      <c r="B39" s="370"/>
      <c r="C39" s="371"/>
      <c r="D39" s="372"/>
      <c r="E39" s="373"/>
      <c r="F39" s="374"/>
      <c r="G39" s="375"/>
      <c r="H39" s="376"/>
      <c r="I39" s="375"/>
      <c r="J39" s="377"/>
      <c r="K39" s="377"/>
      <c r="L39" s="375"/>
      <c r="M39" s="378">
        <f t="shared" si="0"/>
        <v>0</v>
      </c>
      <c r="N39" s="378">
        <f t="shared" si="1"/>
        <v>0</v>
      </c>
      <c r="O39" s="376"/>
      <c r="P39" s="377"/>
      <c r="Q39" s="378">
        <f t="shared" si="3"/>
        <v>0</v>
      </c>
      <c r="R39" s="378">
        <f t="shared" si="4"/>
        <v>0</v>
      </c>
      <c r="S39" s="379"/>
      <c r="T39" s="377"/>
      <c r="U39" s="380">
        <f t="shared" si="2"/>
        <v>0</v>
      </c>
      <c r="V39" s="381"/>
    </row>
    <row r="40" spans="2:22" s="369" customFormat="1" ht="15" customHeight="1">
      <c r="B40" s="370"/>
      <c r="C40" s="371"/>
      <c r="D40" s="372"/>
      <c r="E40" s="373"/>
      <c r="F40" s="374"/>
      <c r="G40" s="375"/>
      <c r="H40" s="376"/>
      <c r="I40" s="375"/>
      <c r="J40" s="377"/>
      <c r="K40" s="377"/>
      <c r="L40" s="375"/>
      <c r="M40" s="378">
        <f t="shared" si="0"/>
        <v>0</v>
      </c>
      <c r="N40" s="378">
        <f t="shared" si="1"/>
        <v>0</v>
      </c>
      <c r="O40" s="376"/>
      <c r="P40" s="377"/>
      <c r="Q40" s="378">
        <f t="shared" si="3"/>
        <v>0</v>
      </c>
      <c r="R40" s="378">
        <f t="shared" si="4"/>
        <v>0</v>
      </c>
      <c r="S40" s="379"/>
      <c r="T40" s="377"/>
      <c r="U40" s="380">
        <f t="shared" si="2"/>
        <v>0</v>
      </c>
      <c r="V40" s="381"/>
    </row>
    <row r="41" spans="2:22" s="369" customFormat="1" ht="15" customHeight="1" thickBot="1">
      <c r="B41" s="382"/>
      <c r="C41" s="383"/>
      <c r="D41" s="384"/>
      <c r="E41" s="385"/>
      <c r="F41" s="386"/>
      <c r="G41" s="387"/>
      <c r="H41" s="388"/>
      <c r="I41" s="387"/>
      <c r="J41" s="389"/>
      <c r="K41" s="389"/>
      <c r="L41" s="387"/>
      <c r="M41" s="390">
        <f>IF(J41&gt;0,(8760-K41-L41)*100/8760,0)</f>
        <v>0</v>
      </c>
      <c r="N41" s="390">
        <f>IF(J41&gt;0,(8760-L41)*100/8760,0)</f>
        <v>0</v>
      </c>
      <c r="O41" s="388"/>
      <c r="P41" s="389"/>
      <c r="Q41" s="390">
        <f>IF(P41&gt;0,(P41*100)/(F41*8760),)</f>
        <v>0</v>
      </c>
      <c r="R41" s="390">
        <f>IF(P41&gt;0,(P41*100)/(F41*J41),0)</f>
        <v>0</v>
      </c>
      <c r="S41" s="391"/>
      <c r="T41" s="389"/>
      <c r="U41" s="392">
        <f>P41-T41</f>
        <v>0</v>
      </c>
      <c r="V41" s="393"/>
    </row>
    <row r="42" ht="13.5" thickTop="1"/>
    <row r="43" ht="12.75">
      <c r="B43" s="394"/>
    </row>
    <row r="44" spans="2:4" ht="12.75">
      <c r="B44" s="395" t="str">
        <f>+'[1]Company Data'!B49</f>
        <v>Issue 5 Updated 2019-11-05</v>
      </c>
      <c r="D44" s="396" t="s">
        <v>133</v>
      </c>
    </row>
    <row r="45" ht="12.75">
      <c r="D45" s="396" t="s">
        <v>134</v>
      </c>
    </row>
    <row r="46" ht="12.75">
      <c r="D46" s="394" t="s">
        <v>149</v>
      </c>
    </row>
    <row r="47" ht="12.75">
      <c r="D47" s="301"/>
    </row>
    <row r="48" ht="12.75">
      <c r="D48" s="396" t="s">
        <v>131</v>
      </c>
    </row>
    <row r="49" ht="12.75">
      <c r="D49" s="396" t="s">
        <v>135</v>
      </c>
    </row>
    <row r="50" ht="12.75">
      <c r="D50" s="394" t="s">
        <v>150</v>
      </c>
    </row>
    <row r="51" ht="12.75">
      <c r="D51" s="396" t="s">
        <v>136</v>
      </c>
    </row>
    <row r="52" ht="12.75">
      <c r="D52" s="394" t="s">
        <v>151</v>
      </c>
    </row>
    <row r="53" ht="12.75">
      <c r="D53" s="396"/>
    </row>
    <row r="54" ht="12.75">
      <c r="E54" s="396"/>
    </row>
    <row r="55" ht="12.75">
      <c r="E55" s="396"/>
    </row>
    <row r="56" ht="12.75">
      <c r="E56" s="396"/>
    </row>
    <row r="57" ht="12.75">
      <c r="E57" s="396"/>
    </row>
    <row r="58" ht="12.75">
      <c r="E58" s="396"/>
    </row>
    <row r="59" ht="12.75">
      <c r="E59" s="396"/>
    </row>
    <row r="60" ht="12.75">
      <c r="E60" s="396"/>
    </row>
    <row r="61" ht="12.75">
      <c r="E61" s="396"/>
    </row>
    <row r="62" ht="12.75">
      <c r="E62" s="396"/>
    </row>
  </sheetData>
  <sheetProtection/>
  <mergeCells count="4">
    <mergeCell ref="B3:G3"/>
    <mergeCell ref="I3:J3"/>
    <mergeCell ref="K3:N3"/>
    <mergeCell ref="B2:U2"/>
  </mergeCells>
  <printOptions/>
  <pageMargins left="0.3937007874015748" right="0.3937007874015748" top="0.984251968503937" bottom="0.984251968503937" header="0.5118110236220472" footer="0.5118110236220472"/>
  <pageSetup fitToHeight="1" fitToWidth="1" horizontalDpi="600" verticalDpi="600" orientation="landscape" paperSize="8" scale="85" r:id="rId1"/>
</worksheet>
</file>

<file path=xl/worksheets/sheet8.xml><?xml version="1.0" encoding="utf-8"?>
<worksheet xmlns="http://schemas.openxmlformats.org/spreadsheetml/2006/main" xmlns:r="http://schemas.openxmlformats.org/officeDocument/2006/relationships">
  <sheetPr>
    <pageSetUpPr fitToPage="1"/>
  </sheetPr>
  <dimension ref="B1:V62"/>
  <sheetViews>
    <sheetView zoomScalePageLayoutView="0" workbookViewId="0" topLeftCell="A1">
      <pane xSplit="3" topLeftCell="G1" activePane="topRight" state="frozen"/>
      <selection pane="topLeft" activeCell="A1" sqref="A1"/>
      <selection pane="topRight" activeCell="C10" sqref="C10"/>
    </sheetView>
  </sheetViews>
  <sheetFormatPr defaultColWidth="9.140625" defaultRowHeight="12.75"/>
  <cols>
    <col min="1" max="1" width="1.421875" style="1" customWidth="1"/>
    <col min="2" max="2" width="9.140625" style="33" customWidth="1"/>
    <col min="3" max="4" width="24.421875" style="1" customWidth="1"/>
    <col min="5" max="5" width="14.421875" style="33" customWidth="1"/>
    <col min="6" max="6" width="12.28125" style="196" customWidth="1"/>
    <col min="7" max="7" width="12.28125" style="1" customWidth="1"/>
    <col min="8" max="8" width="1.7109375" style="1" customWidth="1"/>
    <col min="9" max="9" width="12.28125" style="1" customWidth="1"/>
    <col min="10" max="11" width="12.28125" style="38" customWidth="1"/>
    <col min="12" max="12" width="12.28125" style="1" customWidth="1"/>
    <col min="13" max="14" width="12.28125" style="39" customWidth="1"/>
    <col min="15" max="15" width="1.28515625" style="1" customWidth="1"/>
    <col min="16" max="16" width="12.28125" style="38" customWidth="1"/>
    <col min="17" max="18" width="12.28125" style="39" customWidth="1"/>
    <col min="19" max="19" width="1.28515625" style="38" customWidth="1"/>
    <col min="20" max="20" width="12.28125" style="38" customWidth="1"/>
    <col min="21" max="21" width="12.28125" style="40" customWidth="1"/>
    <col min="22" max="22" width="1.28515625" style="38" customWidth="1"/>
    <col min="23" max="16384" width="9.140625" style="1" customWidth="1"/>
  </cols>
  <sheetData>
    <row r="1" ht="14.25" thickBot="1">
      <c r="B1" s="296" t="str">
        <f>+'1 Company Data'!Q2</f>
        <v>2019 RETURN</v>
      </c>
    </row>
    <row r="2" spans="2:22" ht="16.5" thickBot="1" thickTop="1">
      <c r="B2" s="41"/>
      <c r="C2" s="30" t="s">
        <v>167</v>
      </c>
      <c r="D2" s="281" t="s">
        <v>168</v>
      </c>
      <c r="E2" s="158"/>
      <c r="F2" s="197"/>
      <c r="G2" s="28"/>
      <c r="H2" s="28"/>
      <c r="I2" s="28"/>
      <c r="J2" s="43"/>
      <c r="K2" s="43"/>
      <c r="L2" s="28"/>
      <c r="M2" s="44"/>
      <c r="N2" s="44"/>
      <c r="O2" s="28"/>
      <c r="P2" s="43"/>
      <c r="Q2" s="44"/>
      <c r="R2" s="44"/>
      <c r="S2" s="43"/>
      <c r="T2" s="43"/>
      <c r="U2" s="211"/>
      <c r="V2" s="43"/>
    </row>
    <row r="3" spans="2:22" s="156" customFormat="1" ht="12.75" customHeight="1" thickTop="1">
      <c r="B3" s="628" t="s">
        <v>125</v>
      </c>
      <c r="C3" s="611"/>
      <c r="D3" s="611"/>
      <c r="E3" s="611"/>
      <c r="F3" s="611"/>
      <c r="G3" s="612"/>
      <c r="H3" s="149"/>
      <c r="I3" s="611" t="s">
        <v>25</v>
      </c>
      <c r="J3" s="612"/>
      <c r="K3" s="613" t="s">
        <v>73</v>
      </c>
      <c r="L3" s="614"/>
      <c r="M3" s="614"/>
      <c r="N3" s="615"/>
      <c r="O3" s="150"/>
      <c r="P3" s="151"/>
      <c r="Q3" s="152"/>
      <c r="R3" s="152" t="s">
        <v>39</v>
      </c>
      <c r="S3" s="150"/>
      <c r="T3" s="49" t="s">
        <v>130</v>
      </c>
      <c r="U3" s="212"/>
      <c r="V3" s="150"/>
    </row>
    <row r="4" spans="2:22" s="33" customFormat="1" ht="12.75">
      <c r="B4" s="141" t="s">
        <v>42</v>
      </c>
      <c r="C4" s="63" t="s">
        <v>57</v>
      </c>
      <c r="D4" s="63" t="s">
        <v>132</v>
      </c>
      <c r="E4" s="192" t="s">
        <v>126</v>
      </c>
      <c r="F4" s="192" t="s">
        <v>37</v>
      </c>
      <c r="G4" s="64" t="s">
        <v>26</v>
      </c>
      <c r="H4" s="98"/>
      <c r="I4" s="62" t="s">
        <v>27</v>
      </c>
      <c r="J4" s="73" t="s">
        <v>129</v>
      </c>
      <c r="K4" s="76" t="s">
        <v>5</v>
      </c>
      <c r="L4" s="63" t="s">
        <v>32</v>
      </c>
      <c r="M4" s="193" t="s">
        <v>37</v>
      </c>
      <c r="N4" s="194" t="s">
        <v>37</v>
      </c>
      <c r="O4" s="108"/>
      <c r="P4" s="47" t="s">
        <v>69</v>
      </c>
      <c r="Q4" s="51" t="s">
        <v>37</v>
      </c>
      <c r="R4" s="51" t="s">
        <v>41</v>
      </c>
      <c r="S4" s="103"/>
      <c r="T4" s="279" t="s">
        <v>154</v>
      </c>
      <c r="U4" s="213" t="s">
        <v>68</v>
      </c>
      <c r="V4" s="103"/>
    </row>
    <row r="5" spans="2:22" s="33" customFormat="1" ht="12.75">
      <c r="B5" s="142" t="s">
        <v>6</v>
      </c>
      <c r="C5" s="66" t="s">
        <v>58</v>
      </c>
      <c r="D5" s="66"/>
      <c r="E5" s="66"/>
      <c r="F5" s="67" t="s">
        <v>3</v>
      </c>
      <c r="G5" s="68" t="s">
        <v>8</v>
      </c>
      <c r="H5" s="98"/>
      <c r="I5" s="65" t="s">
        <v>8</v>
      </c>
      <c r="J5" s="74" t="s">
        <v>2</v>
      </c>
      <c r="K5" s="79" t="s">
        <v>128</v>
      </c>
      <c r="L5" s="66" t="s">
        <v>33</v>
      </c>
      <c r="M5" s="80" t="s">
        <v>35</v>
      </c>
      <c r="N5" s="81" t="s">
        <v>36</v>
      </c>
      <c r="O5" s="108"/>
      <c r="P5" s="47" t="s">
        <v>30</v>
      </c>
      <c r="Q5" s="51" t="s">
        <v>38</v>
      </c>
      <c r="R5" s="51" t="s">
        <v>40</v>
      </c>
      <c r="S5" s="103"/>
      <c r="T5" s="279" t="s">
        <v>157</v>
      </c>
      <c r="U5" s="213" t="s">
        <v>30</v>
      </c>
      <c r="V5" s="103"/>
    </row>
    <row r="6" spans="2:22" s="33" customFormat="1" ht="12.75">
      <c r="B6" s="143"/>
      <c r="C6" s="70"/>
      <c r="D6" s="70"/>
      <c r="E6" s="70"/>
      <c r="F6" s="71" t="s">
        <v>18</v>
      </c>
      <c r="G6" s="72"/>
      <c r="H6" s="99"/>
      <c r="I6" s="69" t="s">
        <v>70</v>
      </c>
      <c r="J6" s="75" t="s">
        <v>70</v>
      </c>
      <c r="K6" s="82" t="s">
        <v>70</v>
      </c>
      <c r="L6" s="70" t="s">
        <v>70</v>
      </c>
      <c r="M6" s="83" t="s">
        <v>10</v>
      </c>
      <c r="N6" s="84" t="s">
        <v>10</v>
      </c>
      <c r="O6" s="109"/>
      <c r="P6" s="48" t="s">
        <v>34</v>
      </c>
      <c r="Q6" s="52" t="s">
        <v>10</v>
      </c>
      <c r="R6" s="52" t="s">
        <v>10</v>
      </c>
      <c r="S6" s="104"/>
      <c r="T6" s="50" t="s">
        <v>34</v>
      </c>
      <c r="U6" s="234" t="s">
        <v>34</v>
      </c>
      <c r="V6" s="104"/>
    </row>
    <row r="7" spans="2:22" s="55" customFormat="1" ht="15" customHeight="1">
      <c r="B7" s="232"/>
      <c r="C7" s="223"/>
      <c r="D7" s="224"/>
      <c r="E7" s="225"/>
      <c r="F7" s="226"/>
      <c r="G7" s="227"/>
      <c r="H7" s="228"/>
      <c r="I7" s="227"/>
      <c r="J7" s="229"/>
      <c r="K7" s="229"/>
      <c r="L7" s="227"/>
      <c r="M7" s="230">
        <f>IF(J7&gt;0,(8760-K7)*100/8760,0)</f>
        <v>0</v>
      </c>
      <c r="N7" s="230">
        <f>IF(J7&gt;0,(8760-L7)*100/8760,0)</f>
        <v>0</v>
      </c>
      <c r="O7" s="228"/>
      <c r="P7" s="229"/>
      <c r="Q7" s="230">
        <f>IF(P7&gt;0,(P7*100)/(F7*8760),)</f>
        <v>0</v>
      </c>
      <c r="R7" s="230">
        <f>IF(P7&gt;0,(P7*100)/(F7*J7),0)</f>
        <v>0</v>
      </c>
      <c r="S7" s="231"/>
      <c r="T7" s="229"/>
      <c r="U7" s="233">
        <f>P7-T7</f>
        <v>0</v>
      </c>
      <c r="V7" s="105"/>
    </row>
    <row r="8" spans="2:22" s="55" customFormat="1" ht="15" customHeight="1">
      <c r="B8" s="145"/>
      <c r="C8" s="118"/>
      <c r="D8" s="202"/>
      <c r="E8" s="204"/>
      <c r="F8" s="205"/>
      <c r="G8" s="206"/>
      <c r="H8" s="207"/>
      <c r="I8" s="206"/>
      <c r="J8" s="208"/>
      <c r="K8" s="208"/>
      <c r="L8" s="206"/>
      <c r="M8" s="209">
        <f aca="true" t="shared" si="0" ref="M8:M40">IF(J8&gt;0,(8760-K8)*100/8760,0)</f>
        <v>0</v>
      </c>
      <c r="N8" s="209">
        <f aca="true" t="shared" si="1" ref="N8:N40">IF(J8&gt;0,(8760-L8)*100/8760,0)</f>
        <v>0</v>
      </c>
      <c r="O8" s="207"/>
      <c r="P8" s="208"/>
      <c r="Q8" s="209">
        <f aca="true" t="shared" si="2" ref="Q8:Q40">IF(P8&gt;0,(P8*100)/(F8*8760),)</f>
        <v>0</v>
      </c>
      <c r="R8" s="209">
        <f aca="true" t="shared" si="3" ref="R8:R40">IF(P8&gt;0,(P8*100)/(F8*J8),0)</f>
        <v>0</v>
      </c>
      <c r="S8" s="210"/>
      <c r="T8" s="208"/>
      <c r="U8" s="214">
        <f aca="true" t="shared" si="4" ref="U8:U40">P8-T8</f>
        <v>0</v>
      </c>
      <c r="V8" s="106"/>
    </row>
    <row r="9" spans="2:22" s="55" customFormat="1" ht="15" customHeight="1">
      <c r="B9" s="418" t="s">
        <v>193</v>
      </c>
      <c r="C9" s="419" t="s">
        <v>264</v>
      </c>
      <c r="D9" s="420" t="s">
        <v>197</v>
      </c>
      <c r="E9" s="421">
        <v>1000</v>
      </c>
      <c r="F9" s="422">
        <v>10</v>
      </c>
      <c r="G9" s="423">
        <v>2001</v>
      </c>
      <c r="H9" s="416"/>
      <c r="I9" s="423">
        <v>50000</v>
      </c>
      <c r="J9" s="424">
        <v>8760</v>
      </c>
      <c r="K9" s="424">
        <v>100</v>
      </c>
      <c r="L9" s="423">
        <v>10</v>
      </c>
      <c r="M9" s="414">
        <f t="shared" si="0"/>
        <v>98.85844748858447</v>
      </c>
      <c r="N9" s="414">
        <f t="shared" si="1"/>
        <v>99.88584474885845</v>
      </c>
      <c r="O9" s="416"/>
      <c r="P9" s="424">
        <f>+F9*J9</f>
        <v>87600</v>
      </c>
      <c r="Q9" s="414">
        <f t="shared" si="2"/>
        <v>100</v>
      </c>
      <c r="R9" s="414">
        <f t="shared" si="3"/>
        <v>100</v>
      </c>
      <c r="S9" s="417"/>
      <c r="T9" s="424">
        <f>+P9*0.03</f>
        <v>2628</v>
      </c>
      <c r="U9" s="415">
        <f t="shared" si="4"/>
        <v>84972</v>
      </c>
      <c r="V9" s="106"/>
    </row>
    <row r="10" spans="2:22" s="55" customFormat="1" ht="15" customHeight="1">
      <c r="B10" s="145"/>
      <c r="C10" s="118"/>
      <c r="D10" s="202"/>
      <c r="E10" s="204"/>
      <c r="F10" s="205"/>
      <c r="G10" s="206"/>
      <c r="H10" s="207"/>
      <c r="I10" s="206"/>
      <c r="J10" s="208"/>
      <c r="K10" s="208"/>
      <c r="L10" s="206"/>
      <c r="M10" s="209">
        <f t="shared" si="0"/>
        <v>0</v>
      </c>
      <c r="N10" s="209">
        <f t="shared" si="1"/>
        <v>0</v>
      </c>
      <c r="O10" s="207"/>
      <c r="P10" s="208"/>
      <c r="Q10" s="209">
        <f t="shared" si="2"/>
        <v>0</v>
      </c>
      <c r="R10" s="209">
        <f t="shared" si="3"/>
        <v>0</v>
      </c>
      <c r="S10" s="210"/>
      <c r="T10" s="208"/>
      <c r="U10" s="214">
        <f t="shared" si="4"/>
        <v>0</v>
      </c>
      <c r="V10" s="106"/>
    </row>
    <row r="11" spans="2:22" s="55" customFormat="1" ht="15" customHeight="1">
      <c r="B11" s="145"/>
      <c r="C11" s="118"/>
      <c r="D11" s="202"/>
      <c r="E11" s="204"/>
      <c r="F11" s="205"/>
      <c r="G11" s="206"/>
      <c r="H11" s="207"/>
      <c r="I11" s="206"/>
      <c r="J11" s="208"/>
      <c r="K11" s="208"/>
      <c r="L11" s="206"/>
      <c r="M11" s="209"/>
      <c r="N11" s="209"/>
      <c r="O11" s="207"/>
      <c r="P11" s="208"/>
      <c r="Q11" s="209"/>
      <c r="R11" s="209"/>
      <c r="S11" s="210"/>
      <c r="T11" s="208"/>
      <c r="U11" s="214"/>
      <c r="V11" s="106"/>
    </row>
    <row r="12" spans="2:22" s="55" customFormat="1" ht="15" customHeight="1">
      <c r="B12" s="145"/>
      <c r="C12" s="118"/>
      <c r="D12" s="202"/>
      <c r="E12" s="204"/>
      <c r="F12" s="205"/>
      <c r="G12" s="206"/>
      <c r="H12" s="207"/>
      <c r="I12" s="206"/>
      <c r="J12" s="208"/>
      <c r="K12" s="208"/>
      <c r="L12" s="206"/>
      <c r="M12" s="209"/>
      <c r="N12" s="209"/>
      <c r="O12" s="207"/>
      <c r="P12" s="208"/>
      <c r="Q12" s="209"/>
      <c r="R12" s="209"/>
      <c r="S12" s="210"/>
      <c r="T12" s="208"/>
      <c r="U12" s="214"/>
      <c r="V12" s="106"/>
    </row>
    <row r="13" spans="2:22" s="55" customFormat="1" ht="15" customHeight="1">
      <c r="B13" s="145"/>
      <c r="C13" s="118"/>
      <c r="D13" s="202"/>
      <c r="E13" s="204"/>
      <c r="F13" s="205"/>
      <c r="G13" s="206"/>
      <c r="H13" s="207"/>
      <c r="I13" s="206"/>
      <c r="J13" s="208"/>
      <c r="K13" s="208"/>
      <c r="L13" s="206"/>
      <c r="M13" s="209"/>
      <c r="N13" s="209"/>
      <c r="O13" s="207"/>
      <c r="P13" s="208"/>
      <c r="Q13" s="209"/>
      <c r="R13" s="209"/>
      <c r="S13" s="210"/>
      <c r="T13" s="208"/>
      <c r="U13" s="214"/>
      <c r="V13" s="106"/>
    </row>
    <row r="14" spans="2:22" s="55" customFormat="1" ht="15" customHeight="1">
      <c r="B14" s="145"/>
      <c r="C14" s="118"/>
      <c r="D14" s="202"/>
      <c r="E14" s="204"/>
      <c r="F14" s="205"/>
      <c r="G14" s="206"/>
      <c r="H14" s="207"/>
      <c r="I14" s="206"/>
      <c r="J14" s="208"/>
      <c r="K14" s="208"/>
      <c r="L14" s="206"/>
      <c r="M14" s="209"/>
      <c r="N14" s="209"/>
      <c r="O14" s="207"/>
      <c r="P14" s="208"/>
      <c r="Q14" s="209"/>
      <c r="R14" s="209"/>
      <c r="S14" s="210"/>
      <c r="T14" s="208"/>
      <c r="U14" s="214"/>
      <c r="V14" s="106"/>
    </row>
    <row r="15" spans="2:22" s="55" customFormat="1" ht="15" customHeight="1">
      <c r="B15" s="145"/>
      <c r="C15" s="118"/>
      <c r="D15" s="202"/>
      <c r="E15" s="204"/>
      <c r="F15" s="205"/>
      <c r="G15" s="206"/>
      <c r="H15" s="207"/>
      <c r="I15" s="206"/>
      <c r="J15" s="208"/>
      <c r="K15" s="208"/>
      <c r="L15" s="206"/>
      <c r="M15" s="209"/>
      <c r="N15" s="209"/>
      <c r="O15" s="207"/>
      <c r="P15" s="208"/>
      <c r="Q15" s="209"/>
      <c r="R15" s="209"/>
      <c r="S15" s="210"/>
      <c r="T15" s="208"/>
      <c r="U15" s="214"/>
      <c r="V15" s="106"/>
    </row>
    <row r="16" spans="2:22" s="55" customFormat="1" ht="15" customHeight="1">
      <c r="B16" s="145"/>
      <c r="C16" s="118"/>
      <c r="D16" s="202"/>
      <c r="E16" s="204"/>
      <c r="F16" s="205"/>
      <c r="G16" s="206"/>
      <c r="H16" s="207"/>
      <c r="I16" s="206"/>
      <c r="J16" s="208"/>
      <c r="K16" s="208"/>
      <c r="L16" s="206"/>
      <c r="M16" s="209"/>
      <c r="N16" s="209"/>
      <c r="O16" s="207"/>
      <c r="P16" s="208"/>
      <c r="Q16" s="209"/>
      <c r="R16" s="209"/>
      <c r="S16" s="210"/>
      <c r="T16" s="208"/>
      <c r="U16" s="214"/>
      <c r="V16" s="106"/>
    </row>
    <row r="17" spans="2:22" s="55" customFormat="1" ht="15" customHeight="1">
      <c r="B17" s="145"/>
      <c r="C17" s="118"/>
      <c r="D17" s="202"/>
      <c r="E17" s="204"/>
      <c r="F17" s="205"/>
      <c r="G17" s="206"/>
      <c r="H17" s="207"/>
      <c r="I17" s="206"/>
      <c r="J17" s="208"/>
      <c r="K17" s="208"/>
      <c r="L17" s="206"/>
      <c r="M17" s="209"/>
      <c r="N17" s="209"/>
      <c r="O17" s="207"/>
      <c r="P17" s="208"/>
      <c r="Q17" s="209"/>
      <c r="R17" s="209"/>
      <c r="S17" s="210"/>
      <c r="T17" s="208"/>
      <c r="U17" s="214"/>
      <c r="V17" s="106"/>
    </row>
    <row r="18" spans="2:22" s="55" customFormat="1" ht="15" customHeight="1">
      <c r="B18" s="145"/>
      <c r="C18" s="118"/>
      <c r="D18" s="202"/>
      <c r="E18" s="204"/>
      <c r="F18" s="205"/>
      <c r="G18" s="206"/>
      <c r="H18" s="207"/>
      <c r="I18" s="206"/>
      <c r="J18" s="208"/>
      <c r="K18" s="208"/>
      <c r="L18" s="206"/>
      <c r="M18" s="209"/>
      <c r="N18" s="209"/>
      <c r="O18" s="207"/>
      <c r="P18" s="208"/>
      <c r="Q18" s="209"/>
      <c r="R18" s="209"/>
      <c r="S18" s="210"/>
      <c r="T18" s="208"/>
      <c r="U18" s="214"/>
      <c r="V18" s="106"/>
    </row>
    <row r="19" spans="2:22" s="55" customFormat="1" ht="15" customHeight="1">
      <c r="B19" s="145"/>
      <c r="C19" s="118"/>
      <c r="D19" s="202"/>
      <c r="E19" s="204"/>
      <c r="F19" s="205"/>
      <c r="G19" s="206"/>
      <c r="H19" s="207"/>
      <c r="I19" s="206"/>
      <c r="J19" s="208"/>
      <c r="K19" s="208"/>
      <c r="L19" s="206"/>
      <c r="M19" s="209"/>
      <c r="N19" s="209"/>
      <c r="O19" s="207"/>
      <c r="P19" s="208"/>
      <c r="Q19" s="209"/>
      <c r="R19" s="209"/>
      <c r="S19" s="210"/>
      <c r="T19" s="208"/>
      <c r="U19" s="214"/>
      <c r="V19" s="106"/>
    </row>
    <row r="20" spans="2:22" s="55" customFormat="1" ht="15" customHeight="1">
      <c r="B20" s="145"/>
      <c r="C20" s="118"/>
      <c r="D20" s="202"/>
      <c r="E20" s="204"/>
      <c r="F20" s="205"/>
      <c r="G20" s="206"/>
      <c r="H20" s="207"/>
      <c r="I20" s="206"/>
      <c r="J20" s="208"/>
      <c r="K20" s="208"/>
      <c r="L20" s="206"/>
      <c r="M20" s="209"/>
      <c r="N20" s="209"/>
      <c r="O20" s="207"/>
      <c r="P20" s="208"/>
      <c r="Q20" s="209"/>
      <c r="R20" s="209"/>
      <c r="S20" s="210"/>
      <c r="T20" s="208"/>
      <c r="U20" s="214"/>
      <c r="V20" s="106"/>
    </row>
    <row r="21" spans="2:22" s="55" customFormat="1" ht="15" customHeight="1">
      <c r="B21" s="145"/>
      <c r="C21" s="118"/>
      <c r="D21" s="202"/>
      <c r="E21" s="204"/>
      <c r="F21" s="205"/>
      <c r="G21" s="206"/>
      <c r="H21" s="207"/>
      <c r="I21" s="206"/>
      <c r="J21" s="208"/>
      <c r="K21" s="208"/>
      <c r="L21" s="206"/>
      <c r="M21" s="209"/>
      <c r="N21" s="209"/>
      <c r="O21" s="207"/>
      <c r="P21" s="208"/>
      <c r="Q21" s="209"/>
      <c r="R21" s="209"/>
      <c r="S21" s="210"/>
      <c r="T21" s="208"/>
      <c r="U21" s="214"/>
      <c r="V21" s="106"/>
    </row>
    <row r="22" spans="2:22" s="55" customFormat="1" ht="15" customHeight="1">
      <c r="B22" s="145"/>
      <c r="C22" s="118"/>
      <c r="D22" s="202"/>
      <c r="E22" s="204"/>
      <c r="F22" s="205"/>
      <c r="G22" s="206"/>
      <c r="H22" s="207"/>
      <c r="I22" s="206"/>
      <c r="J22" s="208"/>
      <c r="K22" s="208"/>
      <c r="L22" s="206"/>
      <c r="M22" s="209"/>
      <c r="N22" s="209"/>
      <c r="O22" s="207"/>
      <c r="P22" s="208"/>
      <c r="Q22" s="209"/>
      <c r="R22" s="209"/>
      <c r="S22" s="210"/>
      <c r="T22" s="208"/>
      <c r="U22" s="214"/>
      <c r="V22" s="106"/>
    </row>
    <row r="23" spans="2:22" s="55" customFormat="1" ht="15" customHeight="1">
      <c r="B23" s="145"/>
      <c r="C23" s="118"/>
      <c r="D23" s="202"/>
      <c r="E23" s="204"/>
      <c r="F23" s="205"/>
      <c r="G23" s="206"/>
      <c r="H23" s="207"/>
      <c r="I23" s="206"/>
      <c r="J23" s="208"/>
      <c r="K23" s="208"/>
      <c r="L23" s="206"/>
      <c r="M23" s="209">
        <f t="shared" si="0"/>
        <v>0</v>
      </c>
      <c r="N23" s="209">
        <f t="shared" si="1"/>
        <v>0</v>
      </c>
      <c r="O23" s="207"/>
      <c r="P23" s="208"/>
      <c r="Q23" s="209">
        <f t="shared" si="2"/>
        <v>0</v>
      </c>
      <c r="R23" s="209">
        <f t="shared" si="3"/>
        <v>0</v>
      </c>
      <c r="S23" s="210"/>
      <c r="T23" s="208"/>
      <c r="U23" s="214">
        <f t="shared" si="4"/>
        <v>0</v>
      </c>
      <c r="V23" s="106"/>
    </row>
    <row r="24" spans="2:22" s="55" customFormat="1" ht="15" customHeight="1">
      <c r="B24" s="145"/>
      <c r="C24" s="118"/>
      <c r="D24" s="202"/>
      <c r="E24" s="204"/>
      <c r="F24" s="205"/>
      <c r="G24" s="206"/>
      <c r="H24" s="207"/>
      <c r="I24" s="206"/>
      <c r="J24" s="208"/>
      <c r="K24" s="208"/>
      <c r="L24" s="206"/>
      <c r="M24" s="209">
        <f t="shared" si="0"/>
        <v>0</v>
      </c>
      <c r="N24" s="209">
        <f t="shared" si="1"/>
        <v>0</v>
      </c>
      <c r="O24" s="207"/>
      <c r="P24" s="208"/>
      <c r="Q24" s="209">
        <f t="shared" si="2"/>
        <v>0</v>
      </c>
      <c r="R24" s="209">
        <f t="shared" si="3"/>
        <v>0</v>
      </c>
      <c r="S24" s="210"/>
      <c r="T24" s="208"/>
      <c r="U24" s="214">
        <f t="shared" si="4"/>
        <v>0</v>
      </c>
      <c r="V24" s="106"/>
    </row>
    <row r="25" spans="2:22" s="55" customFormat="1" ht="15" customHeight="1">
      <c r="B25" s="145"/>
      <c r="C25" s="118"/>
      <c r="D25" s="202"/>
      <c r="E25" s="204"/>
      <c r="F25" s="205"/>
      <c r="G25" s="206"/>
      <c r="H25" s="207"/>
      <c r="I25" s="206"/>
      <c r="J25" s="208"/>
      <c r="K25" s="208"/>
      <c r="L25" s="206"/>
      <c r="M25" s="209">
        <f t="shared" si="0"/>
        <v>0</v>
      </c>
      <c r="N25" s="209">
        <f t="shared" si="1"/>
        <v>0</v>
      </c>
      <c r="O25" s="207"/>
      <c r="P25" s="208"/>
      <c r="Q25" s="209">
        <f t="shared" si="2"/>
        <v>0</v>
      </c>
      <c r="R25" s="209">
        <f t="shared" si="3"/>
        <v>0</v>
      </c>
      <c r="S25" s="210"/>
      <c r="T25" s="208"/>
      <c r="U25" s="214">
        <f t="shared" si="4"/>
        <v>0</v>
      </c>
      <c r="V25" s="106"/>
    </row>
    <row r="26" spans="2:22" s="55" customFormat="1" ht="15" customHeight="1">
      <c r="B26" s="145"/>
      <c r="C26" s="118"/>
      <c r="D26" s="202"/>
      <c r="E26" s="204"/>
      <c r="F26" s="205"/>
      <c r="G26" s="206"/>
      <c r="H26" s="207"/>
      <c r="I26" s="206"/>
      <c r="J26" s="208"/>
      <c r="K26" s="208"/>
      <c r="L26" s="206"/>
      <c r="M26" s="209">
        <f t="shared" si="0"/>
        <v>0</v>
      </c>
      <c r="N26" s="209">
        <f t="shared" si="1"/>
        <v>0</v>
      </c>
      <c r="O26" s="207"/>
      <c r="P26" s="208"/>
      <c r="Q26" s="209">
        <f t="shared" si="2"/>
        <v>0</v>
      </c>
      <c r="R26" s="209">
        <f t="shared" si="3"/>
        <v>0</v>
      </c>
      <c r="S26" s="210"/>
      <c r="T26" s="208"/>
      <c r="U26" s="214">
        <f t="shared" si="4"/>
        <v>0</v>
      </c>
      <c r="V26" s="106"/>
    </row>
    <row r="27" spans="2:22" s="55" customFormat="1" ht="15" customHeight="1">
      <c r="B27" s="145"/>
      <c r="C27" s="118"/>
      <c r="D27" s="202"/>
      <c r="E27" s="204"/>
      <c r="F27" s="205"/>
      <c r="G27" s="206"/>
      <c r="H27" s="207"/>
      <c r="I27" s="206"/>
      <c r="J27" s="208"/>
      <c r="K27" s="208"/>
      <c r="L27" s="206"/>
      <c r="M27" s="209">
        <f t="shared" si="0"/>
        <v>0</v>
      </c>
      <c r="N27" s="209">
        <f t="shared" si="1"/>
        <v>0</v>
      </c>
      <c r="O27" s="207"/>
      <c r="P27" s="208"/>
      <c r="Q27" s="209">
        <f t="shared" si="2"/>
        <v>0</v>
      </c>
      <c r="R27" s="209">
        <f t="shared" si="3"/>
        <v>0</v>
      </c>
      <c r="S27" s="210"/>
      <c r="T27" s="208"/>
      <c r="U27" s="214">
        <f t="shared" si="4"/>
        <v>0</v>
      </c>
      <c r="V27" s="106"/>
    </row>
    <row r="28" spans="2:22" s="55" customFormat="1" ht="15" customHeight="1">
      <c r="B28" s="145"/>
      <c r="C28" s="118"/>
      <c r="D28" s="202"/>
      <c r="E28" s="204"/>
      <c r="F28" s="205"/>
      <c r="G28" s="206"/>
      <c r="H28" s="207"/>
      <c r="I28" s="206"/>
      <c r="J28" s="208"/>
      <c r="K28" s="208"/>
      <c r="L28" s="206"/>
      <c r="M28" s="209">
        <f t="shared" si="0"/>
        <v>0</v>
      </c>
      <c r="N28" s="209">
        <f t="shared" si="1"/>
        <v>0</v>
      </c>
      <c r="O28" s="207"/>
      <c r="P28" s="208"/>
      <c r="Q28" s="209">
        <f t="shared" si="2"/>
        <v>0</v>
      </c>
      <c r="R28" s="209">
        <f t="shared" si="3"/>
        <v>0</v>
      </c>
      <c r="S28" s="210"/>
      <c r="T28" s="208"/>
      <c r="U28" s="214">
        <f t="shared" si="4"/>
        <v>0</v>
      </c>
      <c r="V28" s="106"/>
    </row>
    <row r="29" spans="2:22" s="55" customFormat="1" ht="15" customHeight="1">
      <c r="B29" s="145"/>
      <c r="C29" s="118"/>
      <c r="D29" s="202"/>
      <c r="E29" s="204"/>
      <c r="F29" s="205"/>
      <c r="G29" s="206"/>
      <c r="H29" s="207"/>
      <c r="I29" s="206"/>
      <c r="J29" s="208"/>
      <c r="K29" s="208"/>
      <c r="L29" s="206"/>
      <c r="M29" s="209">
        <f t="shared" si="0"/>
        <v>0</v>
      </c>
      <c r="N29" s="209">
        <f t="shared" si="1"/>
        <v>0</v>
      </c>
      <c r="O29" s="207"/>
      <c r="P29" s="208"/>
      <c r="Q29" s="209">
        <f t="shared" si="2"/>
        <v>0</v>
      </c>
      <c r="R29" s="209">
        <f t="shared" si="3"/>
        <v>0</v>
      </c>
      <c r="S29" s="210"/>
      <c r="T29" s="208"/>
      <c r="U29" s="214">
        <f t="shared" si="4"/>
        <v>0</v>
      </c>
      <c r="V29" s="106"/>
    </row>
    <row r="30" spans="2:22" s="55" customFormat="1" ht="15" customHeight="1">
      <c r="B30" s="145"/>
      <c r="C30" s="118"/>
      <c r="D30" s="202"/>
      <c r="E30" s="204"/>
      <c r="F30" s="205"/>
      <c r="G30" s="206"/>
      <c r="H30" s="207"/>
      <c r="I30" s="206"/>
      <c r="J30" s="208"/>
      <c r="K30" s="208"/>
      <c r="L30" s="206"/>
      <c r="M30" s="209">
        <f t="shared" si="0"/>
        <v>0</v>
      </c>
      <c r="N30" s="209">
        <f t="shared" si="1"/>
        <v>0</v>
      </c>
      <c r="O30" s="207"/>
      <c r="P30" s="208"/>
      <c r="Q30" s="209">
        <f t="shared" si="2"/>
        <v>0</v>
      </c>
      <c r="R30" s="209">
        <f t="shared" si="3"/>
        <v>0</v>
      </c>
      <c r="S30" s="210"/>
      <c r="T30" s="208"/>
      <c r="U30" s="214">
        <f t="shared" si="4"/>
        <v>0</v>
      </c>
      <c r="V30" s="106"/>
    </row>
    <row r="31" spans="2:22" s="55" customFormat="1" ht="15" customHeight="1">
      <c r="B31" s="145"/>
      <c r="C31" s="118"/>
      <c r="D31" s="202"/>
      <c r="E31" s="204"/>
      <c r="F31" s="205"/>
      <c r="G31" s="206"/>
      <c r="H31" s="207"/>
      <c r="I31" s="206"/>
      <c r="J31" s="208"/>
      <c r="K31" s="208"/>
      <c r="L31" s="206"/>
      <c r="M31" s="209">
        <f t="shared" si="0"/>
        <v>0</v>
      </c>
      <c r="N31" s="209">
        <f t="shared" si="1"/>
        <v>0</v>
      </c>
      <c r="O31" s="207"/>
      <c r="P31" s="208"/>
      <c r="Q31" s="209">
        <f t="shared" si="2"/>
        <v>0</v>
      </c>
      <c r="R31" s="209">
        <f t="shared" si="3"/>
        <v>0</v>
      </c>
      <c r="S31" s="210"/>
      <c r="T31" s="208"/>
      <c r="U31" s="214">
        <f t="shared" si="4"/>
        <v>0</v>
      </c>
      <c r="V31" s="106"/>
    </row>
    <row r="32" spans="2:22" s="55" customFormat="1" ht="15" customHeight="1">
      <c r="B32" s="145"/>
      <c r="C32" s="118"/>
      <c r="D32" s="202"/>
      <c r="E32" s="204"/>
      <c r="F32" s="205"/>
      <c r="G32" s="206"/>
      <c r="H32" s="207"/>
      <c r="I32" s="206"/>
      <c r="J32" s="208"/>
      <c r="K32" s="208"/>
      <c r="L32" s="206"/>
      <c r="M32" s="209">
        <f t="shared" si="0"/>
        <v>0</v>
      </c>
      <c r="N32" s="209">
        <f t="shared" si="1"/>
        <v>0</v>
      </c>
      <c r="O32" s="207"/>
      <c r="P32" s="208"/>
      <c r="Q32" s="209">
        <f t="shared" si="2"/>
        <v>0</v>
      </c>
      <c r="R32" s="209">
        <f t="shared" si="3"/>
        <v>0</v>
      </c>
      <c r="S32" s="210"/>
      <c r="T32" s="208"/>
      <c r="U32" s="214">
        <f t="shared" si="4"/>
        <v>0</v>
      </c>
      <c r="V32" s="106"/>
    </row>
    <row r="33" spans="2:22" s="55" customFormat="1" ht="15" customHeight="1">
      <c r="B33" s="145"/>
      <c r="C33" s="118"/>
      <c r="D33" s="202"/>
      <c r="E33" s="204"/>
      <c r="F33" s="205"/>
      <c r="G33" s="206"/>
      <c r="H33" s="207"/>
      <c r="I33" s="206"/>
      <c r="J33" s="208"/>
      <c r="K33" s="208"/>
      <c r="L33" s="206"/>
      <c r="M33" s="209">
        <f t="shared" si="0"/>
        <v>0</v>
      </c>
      <c r="N33" s="209">
        <f t="shared" si="1"/>
        <v>0</v>
      </c>
      <c r="O33" s="207"/>
      <c r="P33" s="208"/>
      <c r="Q33" s="209">
        <f t="shared" si="2"/>
        <v>0</v>
      </c>
      <c r="R33" s="209">
        <f t="shared" si="3"/>
        <v>0</v>
      </c>
      <c r="S33" s="210"/>
      <c r="T33" s="208"/>
      <c r="U33" s="214">
        <f t="shared" si="4"/>
        <v>0</v>
      </c>
      <c r="V33" s="106"/>
    </row>
    <row r="34" spans="2:22" s="55" customFormat="1" ht="15" customHeight="1">
      <c r="B34" s="145"/>
      <c r="C34" s="118"/>
      <c r="D34" s="202"/>
      <c r="E34" s="204"/>
      <c r="F34" s="205"/>
      <c r="G34" s="206"/>
      <c r="H34" s="207"/>
      <c r="I34" s="206"/>
      <c r="J34" s="208"/>
      <c r="K34" s="208"/>
      <c r="L34" s="206"/>
      <c r="M34" s="209">
        <f t="shared" si="0"/>
        <v>0</v>
      </c>
      <c r="N34" s="209">
        <f t="shared" si="1"/>
        <v>0</v>
      </c>
      <c r="O34" s="207"/>
      <c r="P34" s="208"/>
      <c r="Q34" s="209">
        <f t="shared" si="2"/>
        <v>0</v>
      </c>
      <c r="R34" s="209">
        <f t="shared" si="3"/>
        <v>0</v>
      </c>
      <c r="S34" s="210"/>
      <c r="T34" s="208"/>
      <c r="U34" s="214">
        <f t="shared" si="4"/>
        <v>0</v>
      </c>
      <c r="V34" s="106"/>
    </row>
    <row r="35" spans="2:22" s="55" customFormat="1" ht="15" customHeight="1">
      <c r="B35" s="145"/>
      <c r="C35" s="118"/>
      <c r="D35" s="202"/>
      <c r="E35" s="204"/>
      <c r="F35" s="205"/>
      <c r="G35" s="206"/>
      <c r="H35" s="207"/>
      <c r="I35" s="206"/>
      <c r="J35" s="208"/>
      <c r="K35" s="208"/>
      <c r="L35" s="206"/>
      <c r="M35" s="209">
        <f t="shared" si="0"/>
        <v>0</v>
      </c>
      <c r="N35" s="209">
        <f t="shared" si="1"/>
        <v>0</v>
      </c>
      <c r="O35" s="207"/>
      <c r="P35" s="208"/>
      <c r="Q35" s="209">
        <f t="shared" si="2"/>
        <v>0</v>
      </c>
      <c r="R35" s="209">
        <f t="shared" si="3"/>
        <v>0</v>
      </c>
      <c r="S35" s="210"/>
      <c r="T35" s="208"/>
      <c r="U35" s="214">
        <f t="shared" si="4"/>
        <v>0</v>
      </c>
      <c r="V35" s="106"/>
    </row>
    <row r="36" spans="2:22" s="55" customFormat="1" ht="15" customHeight="1">
      <c r="B36" s="145"/>
      <c r="C36" s="118"/>
      <c r="D36" s="202"/>
      <c r="E36" s="204"/>
      <c r="F36" s="205"/>
      <c r="G36" s="206"/>
      <c r="H36" s="207"/>
      <c r="I36" s="206"/>
      <c r="J36" s="208"/>
      <c r="K36" s="208"/>
      <c r="L36" s="206"/>
      <c r="M36" s="209">
        <f t="shared" si="0"/>
        <v>0</v>
      </c>
      <c r="N36" s="209">
        <f t="shared" si="1"/>
        <v>0</v>
      </c>
      <c r="O36" s="207"/>
      <c r="P36" s="208"/>
      <c r="Q36" s="209">
        <f t="shared" si="2"/>
        <v>0</v>
      </c>
      <c r="R36" s="209">
        <f t="shared" si="3"/>
        <v>0</v>
      </c>
      <c r="S36" s="210"/>
      <c r="T36" s="208"/>
      <c r="U36" s="214">
        <f t="shared" si="4"/>
        <v>0</v>
      </c>
      <c r="V36" s="106"/>
    </row>
    <row r="37" spans="2:22" s="55" customFormat="1" ht="15" customHeight="1">
      <c r="B37" s="145"/>
      <c r="C37" s="118"/>
      <c r="D37" s="202"/>
      <c r="E37" s="204"/>
      <c r="F37" s="205"/>
      <c r="G37" s="206"/>
      <c r="H37" s="207"/>
      <c r="I37" s="206"/>
      <c r="J37" s="208"/>
      <c r="K37" s="208"/>
      <c r="L37" s="206"/>
      <c r="M37" s="209">
        <f t="shared" si="0"/>
        <v>0</v>
      </c>
      <c r="N37" s="209">
        <f t="shared" si="1"/>
        <v>0</v>
      </c>
      <c r="O37" s="207"/>
      <c r="P37" s="208"/>
      <c r="Q37" s="209">
        <f t="shared" si="2"/>
        <v>0</v>
      </c>
      <c r="R37" s="209">
        <f t="shared" si="3"/>
        <v>0</v>
      </c>
      <c r="S37" s="210"/>
      <c r="T37" s="208"/>
      <c r="U37" s="214">
        <f t="shared" si="4"/>
        <v>0</v>
      </c>
      <c r="V37" s="106"/>
    </row>
    <row r="38" spans="2:22" s="55" customFormat="1" ht="15" customHeight="1">
      <c r="B38" s="145"/>
      <c r="C38" s="118"/>
      <c r="D38" s="202"/>
      <c r="E38" s="204"/>
      <c r="F38" s="205"/>
      <c r="G38" s="206"/>
      <c r="H38" s="207"/>
      <c r="I38" s="206"/>
      <c r="J38" s="208"/>
      <c r="K38" s="208"/>
      <c r="L38" s="206"/>
      <c r="M38" s="209">
        <f t="shared" si="0"/>
        <v>0</v>
      </c>
      <c r="N38" s="209">
        <f t="shared" si="1"/>
        <v>0</v>
      </c>
      <c r="O38" s="207"/>
      <c r="P38" s="208"/>
      <c r="Q38" s="209">
        <f t="shared" si="2"/>
        <v>0</v>
      </c>
      <c r="R38" s="209">
        <f t="shared" si="3"/>
        <v>0</v>
      </c>
      <c r="S38" s="210"/>
      <c r="T38" s="208"/>
      <c r="U38" s="214">
        <f t="shared" si="4"/>
        <v>0</v>
      </c>
      <c r="V38" s="106"/>
    </row>
    <row r="39" spans="2:22" s="55" customFormat="1" ht="15" customHeight="1">
      <c r="B39" s="145"/>
      <c r="C39" s="118"/>
      <c r="D39" s="202"/>
      <c r="E39" s="204"/>
      <c r="F39" s="205"/>
      <c r="G39" s="206"/>
      <c r="H39" s="207"/>
      <c r="I39" s="206"/>
      <c r="J39" s="208"/>
      <c r="K39" s="208"/>
      <c r="L39" s="206"/>
      <c r="M39" s="209">
        <f t="shared" si="0"/>
        <v>0</v>
      </c>
      <c r="N39" s="209">
        <f t="shared" si="1"/>
        <v>0</v>
      </c>
      <c r="O39" s="207"/>
      <c r="P39" s="208"/>
      <c r="Q39" s="209">
        <f t="shared" si="2"/>
        <v>0</v>
      </c>
      <c r="R39" s="209">
        <f t="shared" si="3"/>
        <v>0</v>
      </c>
      <c r="S39" s="210"/>
      <c r="T39" s="208"/>
      <c r="U39" s="214">
        <f t="shared" si="4"/>
        <v>0</v>
      </c>
      <c r="V39" s="106"/>
    </row>
    <row r="40" spans="2:22" s="55" customFormat="1" ht="15" customHeight="1">
      <c r="B40" s="145"/>
      <c r="C40" s="118"/>
      <c r="D40" s="202"/>
      <c r="E40" s="204"/>
      <c r="F40" s="205"/>
      <c r="G40" s="206"/>
      <c r="H40" s="207"/>
      <c r="I40" s="206"/>
      <c r="J40" s="208"/>
      <c r="K40" s="208"/>
      <c r="L40" s="206"/>
      <c r="M40" s="209">
        <f t="shared" si="0"/>
        <v>0</v>
      </c>
      <c r="N40" s="209">
        <f t="shared" si="1"/>
        <v>0</v>
      </c>
      <c r="O40" s="207"/>
      <c r="P40" s="208"/>
      <c r="Q40" s="209">
        <f t="shared" si="2"/>
        <v>0</v>
      </c>
      <c r="R40" s="209">
        <f t="shared" si="3"/>
        <v>0</v>
      </c>
      <c r="S40" s="210"/>
      <c r="T40" s="208"/>
      <c r="U40" s="214">
        <f t="shared" si="4"/>
        <v>0</v>
      </c>
      <c r="V40" s="106"/>
    </row>
    <row r="41" spans="2:22" s="55" customFormat="1" ht="15" customHeight="1" thickBot="1">
      <c r="B41" s="146"/>
      <c r="C41" s="122"/>
      <c r="D41" s="203"/>
      <c r="E41" s="215"/>
      <c r="F41" s="216"/>
      <c r="G41" s="217"/>
      <c r="H41" s="218"/>
      <c r="I41" s="217"/>
      <c r="J41" s="219"/>
      <c r="K41" s="219"/>
      <c r="L41" s="217"/>
      <c r="M41" s="220">
        <f>IF(J41&gt;0,(8760-K41-L41)*100/8760,0)</f>
        <v>0</v>
      </c>
      <c r="N41" s="220">
        <f>IF(J41&gt;0,(8760-L41)*100/8760,0)</f>
        <v>0</v>
      </c>
      <c r="O41" s="218"/>
      <c r="P41" s="219"/>
      <c r="Q41" s="220">
        <f>IF(P41&gt;0,(P41*100)/(F41*8760),)</f>
        <v>0</v>
      </c>
      <c r="R41" s="220">
        <f>IF(P41&gt;0,(P41*100)/(F41*J41),0)</f>
        <v>0</v>
      </c>
      <c r="S41" s="221"/>
      <c r="T41" s="219"/>
      <c r="U41" s="222">
        <f>P41-T41</f>
        <v>0</v>
      </c>
      <c r="V41" s="107"/>
    </row>
    <row r="42" ht="13.5" thickTop="1"/>
    <row r="43" ht="12.75">
      <c r="B43" s="199"/>
    </row>
    <row r="44" spans="2:4" ht="12.75">
      <c r="B44" s="277" t="str">
        <f>+'1 Company Data'!B49</f>
        <v>Issue 6 Updated 2020-09-03</v>
      </c>
      <c r="D44" s="198" t="s">
        <v>133</v>
      </c>
    </row>
    <row r="45" ht="12.75">
      <c r="D45" s="198" t="s">
        <v>134</v>
      </c>
    </row>
    <row r="46" ht="12.75">
      <c r="D46" s="278" t="s">
        <v>149</v>
      </c>
    </row>
    <row r="47" ht="12.75">
      <c r="D47" s="33"/>
    </row>
    <row r="48" ht="12.75">
      <c r="D48" s="198" t="s">
        <v>131</v>
      </c>
    </row>
    <row r="49" ht="12.75">
      <c r="D49" s="198" t="s">
        <v>135</v>
      </c>
    </row>
    <row r="50" ht="12.75">
      <c r="D50" s="278" t="s">
        <v>150</v>
      </c>
    </row>
    <row r="51" ht="12.75">
      <c r="D51" s="198" t="s">
        <v>136</v>
      </c>
    </row>
    <row r="52" ht="12.75">
      <c r="D52" s="278" t="s">
        <v>151</v>
      </c>
    </row>
    <row r="53" ht="12.75">
      <c r="D53" s="198"/>
    </row>
    <row r="54" ht="12.75">
      <c r="E54" s="198"/>
    </row>
    <row r="55" ht="12.75">
      <c r="E55" s="198"/>
    </row>
    <row r="56" ht="12.75">
      <c r="E56" s="198"/>
    </row>
    <row r="57" ht="12.75">
      <c r="E57" s="198"/>
    </row>
    <row r="58" ht="12.75">
      <c r="E58" s="198"/>
    </row>
    <row r="59" ht="12.75">
      <c r="E59" s="198"/>
    </row>
    <row r="60" ht="12.75">
      <c r="E60" s="198"/>
    </row>
    <row r="61" ht="12.75">
      <c r="E61" s="198"/>
    </row>
    <row r="62" ht="12.75">
      <c r="E62" s="198"/>
    </row>
  </sheetData>
  <sheetProtection/>
  <mergeCells count="3">
    <mergeCell ref="B3:G3"/>
    <mergeCell ref="I3:J3"/>
    <mergeCell ref="K3:N3"/>
  </mergeCells>
  <printOptions/>
  <pageMargins left="0.3937007874015748" right="0.3937007874015748" top="0.984251968503937" bottom="0.984251968503937" header="0.5118110236220472" footer="0.5118110236220472"/>
  <pageSetup fitToHeight="1" fitToWidth="1" horizontalDpi="600" verticalDpi="600" orientation="landscape" paperSize="8" scale="85" r:id="rId1"/>
</worksheet>
</file>

<file path=xl/worksheets/sheet9.xml><?xml version="1.0" encoding="utf-8"?>
<worksheet xmlns="http://schemas.openxmlformats.org/spreadsheetml/2006/main" xmlns:r="http://schemas.openxmlformats.org/officeDocument/2006/relationships">
  <sheetPr>
    <pageSetUpPr fitToPage="1"/>
  </sheetPr>
  <dimension ref="B1:F104"/>
  <sheetViews>
    <sheetView zoomScalePageLayoutView="0" workbookViewId="0" topLeftCell="A1">
      <selection activeCell="C21" sqref="C21"/>
    </sheetView>
  </sheetViews>
  <sheetFormatPr defaultColWidth="9.140625" defaultRowHeight="12.75"/>
  <cols>
    <col min="1" max="1" width="2.7109375" style="1" customWidth="1"/>
    <col min="2" max="2" width="17.421875" style="165" customWidth="1"/>
    <col min="3" max="3" width="9.140625" style="33" customWidth="1"/>
    <col min="4" max="4" width="48.8515625" style="1" customWidth="1"/>
    <col min="5" max="5" width="13.140625" style="33" customWidth="1"/>
    <col min="6" max="6" width="73.140625" style="166" customWidth="1"/>
    <col min="7" max="16384" width="9.140625" style="1" customWidth="1"/>
  </cols>
  <sheetData>
    <row r="1" ht="14.25" thickBot="1">
      <c r="B1" s="296" t="str">
        <f>+'1 Company Data'!Q2</f>
        <v>2019 RETURN</v>
      </c>
    </row>
    <row r="2" spans="2:6" ht="16.5" thickBot="1" thickTop="1">
      <c r="B2" s="30" t="s">
        <v>115</v>
      </c>
      <c r="C2" s="167"/>
      <c r="D2" s="168"/>
      <c r="E2" s="167"/>
      <c r="F2" s="169"/>
    </row>
    <row r="3" spans="2:6" ht="16.5" thickBot="1" thickTop="1">
      <c r="B3" s="170" t="s">
        <v>116</v>
      </c>
      <c r="C3" s="171"/>
      <c r="D3" s="172"/>
      <c r="E3" s="171"/>
      <c r="F3" s="173"/>
    </row>
    <row r="4" spans="2:6" s="55" customFormat="1" ht="15" customHeight="1" thickBot="1" thickTop="1">
      <c r="B4" s="174" t="s">
        <v>117</v>
      </c>
      <c r="C4" s="175" t="s">
        <v>118</v>
      </c>
      <c r="D4" s="176" t="s">
        <v>119</v>
      </c>
      <c r="E4" s="430" t="s">
        <v>155</v>
      </c>
      <c r="F4" s="177" t="s">
        <v>120</v>
      </c>
    </row>
    <row r="5" spans="2:6" s="55" customFormat="1" ht="12.75">
      <c r="B5" s="178"/>
      <c r="C5" s="179"/>
      <c r="D5" s="180"/>
      <c r="E5" s="431"/>
      <c r="F5" s="181"/>
    </row>
    <row r="6" spans="2:6" s="55" customFormat="1" ht="13.5" thickBot="1">
      <c r="B6" s="425" t="s">
        <v>198</v>
      </c>
      <c r="C6" s="412"/>
      <c r="D6" s="410"/>
      <c r="E6" s="432"/>
      <c r="F6" s="426"/>
    </row>
    <row r="7" spans="2:6" s="55" customFormat="1" ht="12.75">
      <c r="B7" s="427">
        <v>42778</v>
      </c>
      <c r="C7" s="428"/>
      <c r="D7" s="410" t="s">
        <v>214</v>
      </c>
      <c r="E7" s="433">
        <v>1</v>
      </c>
      <c r="F7" s="426"/>
    </row>
    <row r="8" spans="2:6" s="55" customFormat="1" ht="12.75">
      <c r="B8" s="425">
        <v>42851</v>
      </c>
      <c r="C8" s="412"/>
      <c r="D8" s="429" t="s">
        <v>215</v>
      </c>
      <c r="E8" s="433">
        <v>3.1000000000000005</v>
      </c>
      <c r="F8" s="426"/>
    </row>
    <row r="9" spans="2:6" s="55" customFormat="1" ht="12.75">
      <c r="B9" s="425">
        <v>42880</v>
      </c>
      <c r="C9" s="412"/>
      <c r="D9" s="410" t="s">
        <v>214</v>
      </c>
      <c r="E9" s="433">
        <v>5.583333333333334</v>
      </c>
      <c r="F9" s="426"/>
    </row>
    <row r="10" spans="2:6" s="55" customFormat="1" ht="12.75">
      <c r="B10" s="425">
        <v>42898</v>
      </c>
      <c r="C10" s="412"/>
      <c r="D10" s="410" t="s">
        <v>216</v>
      </c>
      <c r="E10" s="433">
        <v>9.166666666666664</v>
      </c>
      <c r="F10" s="426"/>
    </row>
    <row r="11" spans="2:6" s="55" customFormat="1" ht="12.75">
      <c r="B11" s="425">
        <v>43028</v>
      </c>
      <c r="C11" s="412"/>
      <c r="D11" s="410" t="s">
        <v>217</v>
      </c>
      <c r="E11" s="433">
        <v>1.5166666666666666</v>
      </c>
      <c r="F11" s="426"/>
    </row>
    <row r="12" spans="2:6" s="55" customFormat="1" ht="12.75">
      <c r="B12" s="425">
        <v>43048</v>
      </c>
      <c r="C12" s="412"/>
      <c r="D12" s="410" t="s">
        <v>218</v>
      </c>
      <c r="E12" s="433">
        <v>0.9833333333333352</v>
      </c>
      <c r="F12" s="426"/>
    </row>
    <row r="13" spans="2:6" s="55" customFormat="1" ht="12.75">
      <c r="B13" s="425"/>
      <c r="C13" s="412"/>
      <c r="D13" s="410"/>
      <c r="E13" s="433"/>
      <c r="F13" s="426"/>
    </row>
    <row r="14" spans="2:6" s="55" customFormat="1" ht="12.75">
      <c r="B14" s="425" t="s">
        <v>199</v>
      </c>
      <c r="C14" s="412"/>
      <c r="D14" s="410"/>
      <c r="E14" s="434"/>
      <c r="F14" s="426"/>
    </row>
    <row r="15" spans="2:6" s="55" customFormat="1" ht="12.75">
      <c r="B15" s="425">
        <v>42370</v>
      </c>
      <c r="C15" s="412">
        <v>1</v>
      </c>
      <c r="D15" s="410" t="s">
        <v>278</v>
      </c>
      <c r="E15" s="550">
        <v>55</v>
      </c>
      <c r="F15" s="426" t="s">
        <v>258</v>
      </c>
    </row>
    <row r="16" spans="2:6" s="55" customFormat="1" ht="12.75">
      <c r="B16" s="425">
        <v>42372</v>
      </c>
      <c r="C16" s="412">
        <v>6</v>
      </c>
      <c r="D16" s="410" t="s">
        <v>220</v>
      </c>
      <c r="E16" s="550">
        <v>5</v>
      </c>
      <c r="F16" s="426" t="s">
        <v>221</v>
      </c>
    </row>
    <row r="17" spans="2:6" s="55" customFormat="1" ht="12.75">
      <c r="B17" s="425">
        <v>42380</v>
      </c>
      <c r="C17" s="412">
        <v>4</v>
      </c>
      <c r="D17" s="410" t="s">
        <v>222</v>
      </c>
      <c r="E17" s="550">
        <v>30</v>
      </c>
      <c r="F17" s="426" t="s">
        <v>223</v>
      </c>
    </row>
    <row r="18" spans="2:6" s="55" customFormat="1" ht="12.75">
      <c r="B18" s="425">
        <v>42381</v>
      </c>
      <c r="C18" s="412">
        <v>6</v>
      </c>
      <c r="D18" s="410" t="s">
        <v>224</v>
      </c>
      <c r="E18" s="550">
        <v>5</v>
      </c>
      <c r="F18" s="426" t="s">
        <v>225</v>
      </c>
    </row>
    <row r="19" spans="2:6" s="55" customFormat="1" ht="12.75">
      <c r="B19" s="425">
        <v>42393</v>
      </c>
      <c r="C19" s="412">
        <v>3</v>
      </c>
      <c r="D19" s="410" t="s">
        <v>224</v>
      </c>
      <c r="E19" s="550">
        <v>2</v>
      </c>
      <c r="F19" s="426" t="s">
        <v>226</v>
      </c>
    </row>
    <row r="20" spans="2:6" s="55" customFormat="1" ht="12.75">
      <c r="B20" s="425">
        <v>42408</v>
      </c>
      <c r="C20" s="412">
        <v>2</v>
      </c>
      <c r="D20" s="410" t="s">
        <v>227</v>
      </c>
      <c r="E20" s="550">
        <v>1</v>
      </c>
      <c r="F20" s="426" t="s">
        <v>228</v>
      </c>
    </row>
    <row r="21" spans="2:6" s="55" customFormat="1" ht="12.75">
      <c r="B21" s="425">
        <v>42414</v>
      </c>
      <c r="C21" s="412">
        <v>3</v>
      </c>
      <c r="D21" s="410" t="s">
        <v>229</v>
      </c>
      <c r="E21" s="550">
        <v>10</v>
      </c>
      <c r="F21" s="426" t="s">
        <v>230</v>
      </c>
    </row>
    <row r="22" spans="2:6" s="55" customFormat="1" ht="12.75">
      <c r="B22" s="425">
        <v>42427</v>
      </c>
      <c r="C22" s="412">
        <v>6</v>
      </c>
      <c r="D22" s="410" t="s">
        <v>227</v>
      </c>
      <c r="E22" s="550">
        <v>2</v>
      </c>
      <c r="F22" s="426" t="s">
        <v>231</v>
      </c>
    </row>
    <row r="23" spans="2:6" s="55" customFormat="1" ht="12.75">
      <c r="B23" s="425">
        <v>42429</v>
      </c>
      <c r="C23" s="412">
        <v>6</v>
      </c>
      <c r="D23" s="410" t="s">
        <v>224</v>
      </c>
      <c r="E23" s="550">
        <v>3.1000000000000005</v>
      </c>
      <c r="F23" s="426" t="s">
        <v>259</v>
      </c>
    </row>
    <row r="24" spans="2:6" s="55" customFormat="1" ht="12.75">
      <c r="B24" s="425">
        <v>42430</v>
      </c>
      <c r="C24" s="412">
        <v>6</v>
      </c>
      <c r="D24" s="410" t="s">
        <v>219</v>
      </c>
      <c r="E24" s="550">
        <v>2</v>
      </c>
      <c r="F24" s="426" t="s">
        <v>232</v>
      </c>
    </row>
    <row r="25" spans="2:6" s="55" customFormat="1" ht="12.75">
      <c r="B25" s="425">
        <v>42432</v>
      </c>
      <c r="C25" s="412">
        <v>3</v>
      </c>
      <c r="D25" s="410" t="s">
        <v>233</v>
      </c>
      <c r="E25" s="550">
        <v>15</v>
      </c>
      <c r="F25" s="426" t="s">
        <v>234</v>
      </c>
    </row>
    <row r="26" spans="2:6" s="55" customFormat="1" ht="12.75">
      <c r="B26" s="425">
        <v>42433</v>
      </c>
      <c r="C26" s="412">
        <v>3</v>
      </c>
      <c r="D26" s="410" t="s">
        <v>224</v>
      </c>
      <c r="E26" s="550">
        <v>3</v>
      </c>
      <c r="F26" s="426" t="s">
        <v>235</v>
      </c>
    </row>
    <row r="27" spans="2:6" s="55" customFormat="1" ht="12.75">
      <c r="B27" s="425">
        <v>42444</v>
      </c>
      <c r="C27" s="412">
        <v>6</v>
      </c>
      <c r="D27" s="410" t="s">
        <v>224</v>
      </c>
      <c r="E27" s="550">
        <v>5</v>
      </c>
      <c r="F27" s="426" t="s">
        <v>236</v>
      </c>
    </row>
    <row r="28" spans="2:6" s="55" customFormat="1" ht="12.75">
      <c r="B28" s="425">
        <v>42451</v>
      </c>
      <c r="C28" s="412">
        <v>6</v>
      </c>
      <c r="D28" s="410" t="s">
        <v>224</v>
      </c>
      <c r="E28" s="550">
        <v>2</v>
      </c>
      <c r="F28" s="426" t="s">
        <v>237</v>
      </c>
    </row>
    <row r="29" spans="2:6" s="55" customFormat="1" ht="12.75">
      <c r="B29" s="425">
        <v>42468</v>
      </c>
      <c r="C29" s="412">
        <v>4</v>
      </c>
      <c r="D29" s="410" t="s">
        <v>238</v>
      </c>
      <c r="E29" s="550">
        <v>1</v>
      </c>
      <c r="F29" s="426" t="s">
        <v>239</v>
      </c>
    </row>
    <row r="30" spans="2:6" s="55" customFormat="1" ht="12.75">
      <c r="B30" s="425">
        <v>42469</v>
      </c>
      <c r="C30" s="412">
        <v>2</v>
      </c>
      <c r="D30" s="410" t="s">
        <v>238</v>
      </c>
      <c r="E30" s="550">
        <v>2</v>
      </c>
      <c r="F30" s="426" t="s">
        <v>240</v>
      </c>
    </row>
    <row r="31" spans="2:6" s="55" customFormat="1" ht="12.75">
      <c r="B31" s="425">
        <v>42471</v>
      </c>
      <c r="C31" s="412">
        <v>2</v>
      </c>
      <c r="D31" s="410" t="s">
        <v>238</v>
      </c>
      <c r="E31" s="550">
        <v>3</v>
      </c>
      <c r="F31" s="426" t="s">
        <v>241</v>
      </c>
    </row>
    <row r="32" spans="2:6" s="55" customFormat="1" ht="12.75">
      <c r="B32" s="425">
        <v>42496</v>
      </c>
      <c r="C32" s="412">
        <v>6</v>
      </c>
      <c r="D32" s="410" t="s">
        <v>220</v>
      </c>
      <c r="E32" s="550">
        <v>2</v>
      </c>
      <c r="F32" s="426" t="s">
        <v>242</v>
      </c>
    </row>
    <row r="33" spans="2:6" s="55" customFormat="1" ht="12.75">
      <c r="B33" s="182"/>
      <c r="C33" s="160"/>
      <c r="D33" s="118"/>
      <c r="E33" s="435"/>
      <c r="F33" s="183"/>
    </row>
    <row r="34" spans="2:6" s="629" customFormat="1" ht="12.75">
      <c r="B34" s="630" t="s">
        <v>279</v>
      </c>
      <c r="C34" s="631"/>
      <c r="D34" s="631"/>
      <c r="E34" s="632"/>
      <c r="F34" s="633"/>
    </row>
    <row r="35" spans="2:6" s="55" customFormat="1" ht="12.75">
      <c r="B35" s="182"/>
      <c r="C35" s="160"/>
      <c r="D35" s="118"/>
      <c r="E35" s="435"/>
      <c r="F35" s="183"/>
    </row>
    <row r="36" spans="2:6" s="55" customFormat="1" ht="12.75">
      <c r="B36" s="182"/>
      <c r="C36" s="160"/>
      <c r="D36" s="118"/>
      <c r="E36" s="435"/>
      <c r="F36" s="183"/>
    </row>
    <row r="37" spans="2:6" s="55" customFormat="1" ht="12.75">
      <c r="B37" s="182"/>
      <c r="C37" s="160"/>
      <c r="D37" s="118"/>
      <c r="E37" s="435"/>
      <c r="F37" s="183"/>
    </row>
    <row r="38" spans="2:6" s="55" customFormat="1" ht="12.75">
      <c r="B38" s="182"/>
      <c r="C38" s="160"/>
      <c r="D38" s="118"/>
      <c r="E38" s="435"/>
      <c r="F38" s="183"/>
    </row>
    <row r="39" spans="2:6" s="55" customFormat="1" ht="12.75">
      <c r="B39" s="182"/>
      <c r="C39" s="160"/>
      <c r="D39" s="118"/>
      <c r="E39" s="435"/>
      <c r="F39" s="183"/>
    </row>
    <row r="40" spans="2:6" s="55" customFormat="1" ht="12.75">
      <c r="B40" s="182"/>
      <c r="C40" s="160"/>
      <c r="D40" s="118"/>
      <c r="E40" s="435"/>
      <c r="F40" s="183"/>
    </row>
    <row r="41" spans="2:6" s="55" customFormat="1" ht="12.75">
      <c r="B41" s="182"/>
      <c r="C41" s="160"/>
      <c r="D41" s="118"/>
      <c r="E41" s="435"/>
      <c r="F41" s="183"/>
    </row>
    <row r="42" spans="2:6" s="55" customFormat="1" ht="12.75">
      <c r="B42" s="182"/>
      <c r="C42" s="160"/>
      <c r="D42" s="118"/>
      <c r="E42" s="435"/>
      <c r="F42" s="183"/>
    </row>
    <row r="43" spans="2:6" s="55" customFormat="1" ht="12.75">
      <c r="B43" s="182"/>
      <c r="C43" s="160"/>
      <c r="D43" s="118"/>
      <c r="E43" s="435"/>
      <c r="F43" s="183"/>
    </row>
    <row r="44" spans="2:6" s="55" customFormat="1" ht="12.75">
      <c r="B44" s="182"/>
      <c r="C44" s="160"/>
      <c r="D44" s="118"/>
      <c r="E44" s="435"/>
      <c r="F44" s="183"/>
    </row>
    <row r="45" spans="2:6" s="55" customFormat="1" ht="12.75">
      <c r="B45" s="182"/>
      <c r="C45" s="160"/>
      <c r="D45" s="118"/>
      <c r="E45" s="435"/>
      <c r="F45" s="183"/>
    </row>
    <row r="46" spans="2:6" s="55" customFormat="1" ht="12.75">
      <c r="B46" s="182"/>
      <c r="C46" s="160"/>
      <c r="D46" s="118"/>
      <c r="E46" s="435"/>
      <c r="F46" s="183"/>
    </row>
    <row r="47" spans="2:6" s="55" customFormat="1" ht="12.75">
      <c r="B47" s="182"/>
      <c r="C47" s="160"/>
      <c r="D47" s="118"/>
      <c r="E47" s="435"/>
      <c r="F47" s="183"/>
    </row>
    <row r="48" spans="2:6" s="55" customFormat="1" ht="12.75">
      <c r="B48" s="182"/>
      <c r="C48" s="160"/>
      <c r="D48" s="118"/>
      <c r="E48" s="435"/>
      <c r="F48" s="183"/>
    </row>
    <row r="49" spans="2:6" s="55" customFormat="1" ht="12.75">
      <c r="B49" s="182"/>
      <c r="C49" s="160"/>
      <c r="D49" s="118"/>
      <c r="E49" s="435"/>
      <c r="F49" s="183"/>
    </row>
    <row r="50" spans="2:6" s="55" customFormat="1" ht="12.75">
      <c r="B50" s="182"/>
      <c r="C50" s="160"/>
      <c r="D50" s="118"/>
      <c r="E50" s="435"/>
      <c r="F50" s="183"/>
    </row>
    <row r="51" spans="2:6" s="55" customFormat="1" ht="12.75">
      <c r="B51" s="182"/>
      <c r="C51" s="160"/>
      <c r="D51" s="118"/>
      <c r="E51" s="435"/>
      <c r="F51" s="183"/>
    </row>
    <row r="52" spans="2:6" s="55" customFormat="1" ht="12.75">
      <c r="B52" s="182"/>
      <c r="C52" s="160"/>
      <c r="D52" s="118"/>
      <c r="E52" s="435"/>
      <c r="F52" s="183"/>
    </row>
    <row r="53" spans="2:6" s="55" customFormat="1" ht="12.75">
      <c r="B53" s="182"/>
      <c r="C53" s="160"/>
      <c r="D53" s="118"/>
      <c r="E53" s="435"/>
      <c r="F53" s="183"/>
    </row>
    <row r="54" spans="2:6" s="55" customFormat="1" ht="12.75">
      <c r="B54" s="182"/>
      <c r="C54" s="160"/>
      <c r="D54" s="118"/>
      <c r="E54" s="435"/>
      <c r="F54" s="183"/>
    </row>
    <row r="55" spans="2:6" s="55" customFormat="1" ht="12.75">
      <c r="B55" s="182"/>
      <c r="C55" s="160"/>
      <c r="D55" s="118"/>
      <c r="E55" s="435"/>
      <c r="F55" s="183"/>
    </row>
    <row r="56" spans="2:6" s="55" customFormat="1" ht="12.75">
      <c r="B56" s="182"/>
      <c r="C56" s="160"/>
      <c r="D56" s="118"/>
      <c r="E56" s="435"/>
      <c r="F56" s="183"/>
    </row>
    <row r="57" spans="2:6" s="55" customFormat="1" ht="12.75">
      <c r="B57" s="182"/>
      <c r="C57" s="160"/>
      <c r="D57" s="118"/>
      <c r="E57" s="435"/>
      <c r="F57" s="183"/>
    </row>
    <row r="58" spans="2:6" s="55" customFormat="1" ht="12.75">
      <c r="B58" s="182"/>
      <c r="C58" s="160"/>
      <c r="D58" s="118"/>
      <c r="E58" s="435"/>
      <c r="F58" s="183"/>
    </row>
    <row r="59" spans="2:6" s="55" customFormat="1" ht="12.75">
      <c r="B59" s="182"/>
      <c r="C59" s="160"/>
      <c r="D59" s="118"/>
      <c r="E59" s="435"/>
      <c r="F59" s="183"/>
    </row>
    <row r="60" spans="2:6" s="55" customFormat="1" ht="12.75">
      <c r="B60" s="182"/>
      <c r="C60" s="160"/>
      <c r="D60" s="118"/>
      <c r="E60" s="435"/>
      <c r="F60" s="183"/>
    </row>
    <row r="61" spans="2:6" s="55" customFormat="1" ht="12.75">
      <c r="B61" s="182"/>
      <c r="C61" s="160"/>
      <c r="D61" s="118"/>
      <c r="E61" s="435"/>
      <c r="F61" s="183"/>
    </row>
    <row r="62" spans="2:6" s="55" customFormat="1" ht="12.75">
      <c r="B62" s="182"/>
      <c r="C62" s="160"/>
      <c r="D62" s="118"/>
      <c r="E62" s="435"/>
      <c r="F62" s="183"/>
    </row>
    <row r="63" spans="2:6" s="55" customFormat="1" ht="12.75">
      <c r="B63" s="182"/>
      <c r="C63" s="160"/>
      <c r="D63" s="118"/>
      <c r="E63" s="435"/>
      <c r="F63" s="183"/>
    </row>
    <row r="64" spans="2:6" s="55" customFormat="1" ht="12.75">
      <c r="B64" s="182"/>
      <c r="C64" s="160"/>
      <c r="D64" s="118"/>
      <c r="E64" s="435"/>
      <c r="F64" s="183"/>
    </row>
    <row r="65" spans="2:6" s="55" customFormat="1" ht="12.75">
      <c r="B65" s="182"/>
      <c r="C65" s="160"/>
      <c r="D65" s="118"/>
      <c r="E65" s="435"/>
      <c r="F65" s="183"/>
    </row>
    <row r="66" spans="2:6" s="55" customFormat="1" ht="12.75">
      <c r="B66" s="182"/>
      <c r="C66" s="160"/>
      <c r="D66" s="118"/>
      <c r="E66" s="435"/>
      <c r="F66" s="183"/>
    </row>
    <row r="67" spans="2:6" s="55" customFormat="1" ht="12.75">
      <c r="B67" s="182"/>
      <c r="C67" s="160"/>
      <c r="D67" s="118"/>
      <c r="E67" s="435"/>
      <c r="F67" s="183"/>
    </row>
    <row r="68" spans="2:6" s="55" customFormat="1" ht="12.75">
      <c r="B68" s="182"/>
      <c r="C68" s="160"/>
      <c r="D68" s="118"/>
      <c r="E68" s="435"/>
      <c r="F68" s="183"/>
    </row>
    <row r="69" spans="2:6" s="55" customFormat="1" ht="12.75">
      <c r="B69" s="182"/>
      <c r="C69" s="160"/>
      <c r="D69" s="118"/>
      <c r="E69" s="435"/>
      <c r="F69" s="183"/>
    </row>
    <row r="70" spans="2:6" s="55" customFormat="1" ht="12.75">
      <c r="B70" s="182"/>
      <c r="C70" s="160"/>
      <c r="D70" s="118"/>
      <c r="E70" s="435"/>
      <c r="F70" s="183"/>
    </row>
    <row r="71" spans="2:6" s="55" customFormat="1" ht="12.75">
      <c r="B71" s="182"/>
      <c r="C71" s="160"/>
      <c r="D71" s="118"/>
      <c r="E71" s="435"/>
      <c r="F71" s="183"/>
    </row>
    <row r="72" spans="2:6" s="55" customFormat="1" ht="12.75">
      <c r="B72" s="182"/>
      <c r="C72" s="160"/>
      <c r="D72" s="118"/>
      <c r="E72" s="435"/>
      <c r="F72" s="183"/>
    </row>
    <row r="73" spans="2:6" s="55" customFormat="1" ht="12.75">
      <c r="B73" s="182"/>
      <c r="C73" s="160"/>
      <c r="D73" s="118"/>
      <c r="E73" s="435"/>
      <c r="F73" s="183"/>
    </row>
    <row r="74" spans="2:6" s="55" customFormat="1" ht="12.75">
      <c r="B74" s="182"/>
      <c r="C74" s="160"/>
      <c r="D74" s="118"/>
      <c r="E74" s="435"/>
      <c r="F74" s="183"/>
    </row>
    <row r="75" spans="2:6" s="55" customFormat="1" ht="12.75">
      <c r="B75" s="182"/>
      <c r="C75" s="160"/>
      <c r="D75" s="118"/>
      <c r="E75" s="435"/>
      <c r="F75" s="183"/>
    </row>
    <row r="76" spans="2:6" s="55" customFormat="1" ht="12.75">
      <c r="B76" s="182"/>
      <c r="C76" s="160"/>
      <c r="D76" s="118"/>
      <c r="E76" s="435"/>
      <c r="F76" s="183"/>
    </row>
    <row r="77" spans="2:6" s="55" customFormat="1" ht="12.75">
      <c r="B77" s="182"/>
      <c r="C77" s="160"/>
      <c r="D77" s="118"/>
      <c r="E77" s="435"/>
      <c r="F77" s="183"/>
    </row>
    <row r="78" spans="2:6" s="55" customFormat="1" ht="12.75">
      <c r="B78" s="182"/>
      <c r="C78" s="160"/>
      <c r="D78" s="118"/>
      <c r="E78" s="435"/>
      <c r="F78" s="183"/>
    </row>
    <row r="79" spans="2:6" s="55" customFormat="1" ht="12.75">
      <c r="B79" s="182"/>
      <c r="C79" s="160"/>
      <c r="D79" s="118"/>
      <c r="E79" s="435"/>
      <c r="F79" s="183"/>
    </row>
    <row r="80" spans="2:6" s="55" customFormat="1" ht="12.75">
      <c r="B80" s="182"/>
      <c r="C80" s="160"/>
      <c r="D80" s="118"/>
      <c r="E80" s="435"/>
      <c r="F80" s="183"/>
    </row>
    <row r="81" spans="2:6" s="55" customFormat="1" ht="12.75">
      <c r="B81" s="182"/>
      <c r="C81" s="160"/>
      <c r="D81" s="118"/>
      <c r="E81" s="435"/>
      <c r="F81" s="183"/>
    </row>
    <row r="82" spans="2:6" s="55" customFormat="1" ht="12.75">
      <c r="B82" s="182"/>
      <c r="C82" s="160"/>
      <c r="D82" s="118"/>
      <c r="E82" s="435"/>
      <c r="F82" s="183"/>
    </row>
    <row r="83" spans="2:6" s="55" customFormat="1" ht="12.75">
      <c r="B83" s="182"/>
      <c r="C83" s="160"/>
      <c r="D83" s="118"/>
      <c r="E83" s="435"/>
      <c r="F83" s="183"/>
    </row>
    <row r="84" spans="2:6" s="55" customFormat="1" ht="12.75">
      <c r="B84" s="182"/>
      <c r="C84" s="160"/>
      <c r="D84" s="118"/>
      <c r="E84" s="435"/>
      <c r="F84" s="183"/>
    </row>
    <row r="85" spans="2:6" s="55" customFormat="1" ht="12.75">
      <c r="B85" s="182"/>
      <c r="C85" s="160"/>
      <c r="D85" s="118"/>
      <c r="E85" s="435"/>
      <c r="F85" s="183"/>
    </row>
    <row r="86" spans="2:6" s="55" customFormat="1" ht="12.75">
      <c r="B86" s="182"/>
      <c r="C86" s="160"/>
      <c r="D86" s="118"/>
      <c r="E86" s="435"/>
      <c r="F86" s="183"/>
    </row>
    <row r="87" spans="2:6" s="55" customFormat="1" ht="12.75">
      <c r="B87" s="182"/>
      <c r="C87" s="160"/>
      <c r="D87" s="118"/>
      <c r="E87" s="435"/>
      <c r="F87" s="183"/>
    </row>
    <row r="88" spans="2:6" s="55" customFormat="1" ht="12.75">
      <c r="B88" s="182"/>
      <c r="C88" s="160"/>
      <c r="D88" s="118"/>
      <c r="E88" s="435"/>
      <c r="F88" s="183"/>
    </row>
    <row r="89" spans="2:6" s="55" customFormat="1" ht="12.75">
      <c r="B89" s="182"/>
      <c r="C89" s="160"/>
      <c r="D89" s="118"/>
      <c r="E89" s="435"/>
      <c r="F89" s="183"/>
    </row>
    <row r="90" spans="2:6" s="55" customFormat="1" ht="12.75">
      <c r="B90" s="182"/>
      <c r="C90" s="160"/>
      <c r="D90" s="118"/>
      <c r="E90" s="435"/>
      <c r="F90" s="183"/>
    </row>
    <row r="91" spans="2:6" s="55" customFormat="1" ht="12.75">
      <c r="B91" s="182"/>
      <c r="C91" s="160"/>
      <c r="D91" s="118"/>
      <c r="E91" s="435"/>
      <c r="F91" s="183"/>
    </row>
    <row r="92" spans="2:6" s="55" customFormat="1" ht="12.75">
      <c r="B92" s="182"/>
      <c r="C92" s="160"/>
      <c r="D92" s="118"/>
      <c r="E92" s="435"/>
      <c r="F92" s="183"/>
    </row>
    <row r="93" spans="2:6" s="55" customFormat="1" ht="12.75">
      <c r="B93" s="182"/>
      <c r="C93" s="160"/>
      <c r="D93" s="118"/>
      <c r="E93" s="435"/>
      <c r="F93" s="183"/>
    </row>
    <row r="94" spans="2:6" s="55" customFormat="1" ht="12.75">
      <c r="B94" s="182"/>
      <c r="C94" s="160"/>
      <c r="D94" s="118"/>
      <c r="E94" s="435"/>
      <c r="F94" s="183"/>
    </row>
    <row r="95" spans="2:6" s="55" customFormat="1" ht="12.75">
      <c r="B95" s="182"/>
      <c r="C95" s="160"/>
      <c r="D95" s="118"/>
      <c r="E95" s="435"/>
      <c r="F95" s="183"/>
    </row>
    <row r="96" spans="2:6" s="55" customFormat="1" ht="12.75">
      <c r="B96" s="182"/>
      <c r="C96" s="160"/>
      <c r="D96" s="118"/>
      <c r="E96" s="435"/>
      <c r="F96" s="183"/>
    </row>
    <row r="97" spans="2:6" s="55" customFormat="1" ht="12.75">
      <c r="B97" s="182"/>
      <c r="C97" s="160"/>
      <c r="D97" s="118"/>
      <c r="E97" s="435"/>
      <c r="F97" s="183"/>
    </row>
    <row r="98" spans="2:6" s="55" customFormat="1" ht="12.75">
      <c r="B98" s="182"/>
      <c r="C98" s="160"/>
      <c r="D98" s="118"/>
      <c r="E98" s="435"/>
      <c r="F98" s="183"/>
    </row>
    <row r="99" spans="2:6" s="55" customFormat="1" ht="12.75">
      <c r="B99" s="182"/>
      <c r="C99" s="160"/>
      <c r="D99" s="118"/>
      <c r="E99" s="435"/>
      <c r="F99" s="183"/>
    </row>
    <row r="100" spans="2:6" s="55" customFormat="1" ht="12.75">
      <c r="B100" s="182"/>
      <c r="C100" s="160"/>
      <c r="D100" s="118"/>
      <c r="E100" s="435"/>
      <c r="F100" s="183"/>
    </row>
    <row r="101" spans="2:6" s="55" customFormat="1" ht="13.5" thickBot="1">
      <c r="B101" s="184"/>
      <c r="C101" s="161"/>
      <c r="D101" s="122"/>
      <c r="E101" s="436"/>
      <c r="F101" s="185"/>
    </row>
    <row r="102" ht="13.5" thickTop="1"/>
    <row r="104" ht="12.75">
      <c r="B104" s="277" t="str">
        <f>+'1 Company Data'!B49</f>
        <v>Issue 6 Updated 2020-09-03</v>
      </c>
    </row>
  </sheetData>
  <sheetProtection/>
  <printOptions/>
  <pageMargins left="0.3937007874015748" right="0.3937007874015748" top="0.984251968503937" bottom="0.984251968503937" header="0.5118110236220472" footer="0.5118110236220472"/>
  <pageSetup fitToHeight="1" fitToWidth="1" horizontalDpi="600" verticalDpi="600" orientation="portrait" paperSize="8" scale="8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Guernsey Electricity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Woodford</dc:creator>
  <cp:keywords/>
  <dc:description/>
  <cp:lastModifiedBy>Ronald</cp:lastModifiedBy>
  <cp:lastPrinted>2019-11-08T16:16:15Z</cp:lastPrinted>
  <dcterms:created xsi:type="dcterms:W3CDTF">2009-07-13T11:05:03Z</dcterms:created>
  <dcterms:modified xsi:type="dcterms:W3CDTF">2020-09-11T12:51:46Z</dcterms:modified>
  <cp:category/>
  <cp:version/>
  <cp:contentType/>
  <cp:contentStatus/>
</cp:coreProperties>
</file>